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2" windowHeight="8472" activeTab="4"/>
  </bookViews>
  <sheets>
    <sheet name="Data" sheetId="2" r:id="rId1"/>
    <sheet name="Revenue" sheetId="3" r:id="rId2"/>
    <sheet name="Fixed Costs" sheetId="5" r:id="rId3"/>
    <sheet name="Variable Costs" sheetId="6" r:id="rId4"/>
    <sheet name="Tour Travel Schedule" sheetId="1" r:id="rId5"/>
  </sheets>
  <definedNames>
    <definedName name="solver_adj" localSheetId="4" hidden="1">'Tour Travel Schedule'!$B$5:$N$17</definedName>
    <definedName name="solver_cvg" localSheetId="4" hidden="1">0.0001</definedName>
    <definedName name="solver_drv" localSheetId="4" hidden="1">1</definedName>
    <definedName name="solver_eng" localSheetId="4" hidden="1">2</definedName>
    <definedName name="solver_est" localSheetId="4" hidden="1">1</definedName>
    <definedName name="solver_ibd" localSheetId="4" hidden="1">2</definedName>
    <definedName name="solver_itr" localSheetId="4" hidden="1">100</definedName>
    <definedName name="solver_lhs1" localSheetId="4" hidden="1">'Tour Travel Schedule'!$A$18</definedName>
    <definedName name="solver_lhs10" localSheetId="4" hidden="1">'Tour Travel Schedule'!$F$18</definedName>
    <definedName name="solver_lhs11" localSheetId="4" hidden="1">'Tour Travel Schedule'!$G$18</definedName>
    <definedName name="solver_lhs12" localSheetId="4" hidden="1">'Tour Travel Schedule'!$H$18</definedName>
    <definedName name="solver_lhs13" localSheetId="4" hidden="1">'Tour Travel Schedule'!$I$18</definedName>
    <definedName name="solver_lhs14" localSheetId="4" hidden="1">'Tour Travel Schedule'!$J$18</definedName>
    <definedName name="solver_lhs15" localSheetId="4" hidden="1">'Tour Travel Schedule'!$K$18</definedName>
    <definedName name="solver_lhs16" localSheetId="4" hidden="1">'Tour Travel Schedule'!$L$18</definedName>
    <definedName name="solver_lhs17" localSheetId="4" hidden="1">'Tour Travel Schedule'!$M$18</definedName>
    <definedName name="solver_lhs18" localSheetId="4" hidden="1">'Tour Travel Schedule'!$N$18</definedName>
    <definedName name="solver_lhs19" localSheetId="4" hidden="1">'Tour Travel Schedule'!$O$18</definedName>
    <definedName name="solver_lhs2" localSheetId="4" hidden="1">'Tour Travel Schedule'!$X$16</definedName>
    <definedName name="solver_lhs20" localSheetId="4" hidden="1">'Tour Travel Schedule'!$O$5:$O$17</definedName>
    <definedName name="solver_lhs21" localSheetId="4" hidden="1">'Tour Travel Schedule'!$W$16</definedName>
    <definedName name="solver_lhs22" localSheetId="4" hidden="1">'Tour Travel Schedule'!$W$6:$AA$6</definedName>
    <definedName name="solver_lhs23" localSheetId="4" hidden="1">'Tour Travel Schedule'!$AB$6</definedName>
    <definedName name="solver_lhs24" localSheetId="4" hidden="1">'Tour Travel Schedule'!$Z$16</definedName>
    <definedName name="solver_lhs3" localSheetId="4" hidden="1">'Tour Travel Schedule'!$Y$16</definedName>
    <definedName name="solver_lhs4" localSheetId="4" hidden="1">'Tour Travel Schedule'!$B$18</definedName>
    <definedName name="solver_lhs5" localSheetId="4" hidden="1">'Tour Travel Schedule'!$B$18:$N$18</definedName>
    <definedName name="solver_lhs6" localSheetId="4" hidden="1">'Tour Travel Schedule'!$B$5:$N$17</definedName>
    <definedName name="solver_lhs7" localSheetId="4" hidden="1">'Tour Travel Schedule'!$C$18</definedName>
    <definedName name="solver_lhs8" localSheetId="4" hidden="1">'Tour Travel Schedule'!$D$18</definedName>
    <definedName name="solver_lhs9" localSheetId="4" hidden="1">'Tour Travel Schedule'!$E$18</definedName>
    <definedName name="solver_lin" localSheetId="4" hidden="1">1</definedName>
    <definedName name="solver_lva" localSheetId="4" hidden="1">2</definedName>
    <definedName name="solver_mip" localSheetId="4" hidden="1">5000</definedName>
    <definedName name="solver_mni" localSheetId="4" hidden="1">30</definedName>
    <definedName name="solver_mrt" localSheetId="4" hidden="1">0.075</definedName>
    <definedName name="solver_neg" localSheetId="4" hidden="1">1</definedName>
    <definedName name="solver_nod" localSheetId="4" hidden="1">5000</definedName>
    <definedName name="solver_num" localSheetId="4" hidden="1">24</definedName>
    <definedName name="solver_nwt" localSheetId="4" hidden="1">1</definedName>
    <definedName name="solver_ofx" localSheetId="4" hidden="1">2</definedName>
    <definedName name="solver_opt" localSheetId="4" hidden="1">'Tour Travel Schedule'!$B$1</definedName>
    <definedName name="solver_piv" localSheetId="4" hidden="1">0.000001</definedName>
    <definedName name="solver_pre" localSheetId="4" hidden="1">0.000001</definedName>
    <definedName name="solver_pro" localSheetId="4" hidden="1">2</definedName>
    <definedName name="solver_rbv" localSheetId="4" hidden="1">1</definedName>
    <definedName name="solver_red" localSheetId="4" hidden="1">0.000001</definedName>
    <definedName name="solver_rel1" localSheetId="4" hidden="1">2</definedName>
    <definedName name="solver_rel10" localSheetId="4" hidden="1">2</definedName>
    <definedName name="solver_rel11" localSheetId="4" hidden="1">2</definedName>
    <definedName name="solver_rel12" localSheetId="4" hidden="1">2</definedName>
    <definedName name="solver_rel13" localSheetId="4" hidden="1">2</definedName>
    <definedName name="solver_rel14" localSheetId="4" hidden="1">2</definedName>
    <definedName name="solver_rel15" localSheetId="4" hidden="1">2</definedName>
    <definedName name="solver_rel16" localSheetId="4" hidden="1">2</definedName>
    <definedName name="solver_rel17" localSheetId="4" hidden="1">2</definedName>
    <definedName name="solver_rel18" localSheetId="4" hidden="1">2</definedName>
    <definedName name="solver_rel19" localSheetId="4" hidden="1">2</definedName>
    <definedName name="solver_rel2" localSheetId="4" hidden="1">1</definedName>
    <definedName name="solver_rel20" localSheetId="4" hidden="1">1</definedName>
    <definedName name="solver_rel21" localSheetId="4" hidden="1">1</definedName>
    <definedName name="solver_rel22" localSheetId="4" hidden="1">1</definedName>
    <definedName name="solver_rel23" localSheetId="4" hidden="1">1</definedName>
    <definedName name="solver_rel24" localSheetId="4" hidden="1">1</definedName>
    <definedName name="solver_rel3" localSheetId="4" hidden="1">1</definedName>
    <definedName name="solver_rel4" localSheetId="4" hidden="1">2</definedName>
    <definedName name="solver_rel5" localSheetId="4" hidden="1">1</definedName>
    <definedName name="solver_rel6" localSheetId="4" hidden="1">4</definedName>
    <definedName name="solver_rel7" localSheetId="4" hidden="1">2</definedName>
    <definedName name="solver_rel8" localSheetId="4" hidden="1">2</definedName>
    <definedName name="solver_rel9" localSheetId="4" hidden="1">2</definedName>
    <definedName name="solver_reo" localSheetId="4" hidden="1">2</definedName>
    <definedName name="solver_rep" localSheetId="4" hidden="1">2</definedName>
    <definedName name="solver_rhs1" localSheetId="4" hidden="1">8</definedName>
    <definedName name="solver_rhs10" localSheetId="4" hidden="1">'Tour Travel Schedule'!$O$9</definedName>
    <definedName name="solver_rhs11" localSheetId="4" hidden="1">'Tour Travel Schedule'!$O$10</definedName>
    <definedName name="solver_rhs12" localSheetId="4" hidden="1">'Tour Travel Schedule'!$O$11</definedName>
    <definedName name="solver_rhs13" localSheetId="4" hidden="1">'Tour Travel Schedule'!$O$12</definedName>
    <definedName name="solver_rhs14" localSheetId="4" hidden="1">'Tour Travel Schedule'!$O$13</definedName>
    <definedName name="solver_rhs15" localSheetId="4" hidden="1">'Tour Travel Schedule'!$O$14</definedName>
    <definedName name="solver_rhs16" localSheetId="4" hidden="1">'Tour Travel Schedule'!$O$15</definedName>
    <definedName name="solver_rhs17" localSheetId="4" hidden="1">'Tour Travel Schedule'!$O$16</definedName>
    <definedName name="solver_rhs18" localSheetId="4" hidden="1">'Tour Travel Schedule'!$O$17</definedName>
    <definedName name="solver_rhs19" localSheetId="4" hidden="1">8</definedName>
    <definedName name="solver_rhs2" localSheetId="4" hidden="1">'Tour Travel Schedule'!$X$18</definedName>
    <definedName name="solver_rhs20" localSheetId="4" hidden="1">'Tour Travel Schedule'!$Q$5:$Q$17</definedName>
    <definedName name="solver_rhs21" localSheetId="4" hidden="1">'Tour Travel Schedule'!$W$18</definedName>
    <definedName name="solver_rhs22" localSheetId="4" hidden="1">'Tour Travel Schedule'!$W$8:$AA$8</definedName>
    <definedName name="solver_rhs23" localSheetId="4" hidden="1">'Tour Travel Schedule'!$AB$8</definedName>
    <definedName name="solver_rhs24" localSheetId="4" hidden="1">'Tour Travel Schedule'!$Z$18</definedName>
    <definedName name="solver_rhs3" localSheetId="4" hidden="1">'Tour Travel Schedule'!$Y$18</definedName>
    <definedName name="solver_rhs4" localSheetId="4" hidden="1">'Tour Travel Schedule'!$O$5</definedName>
    <definedName name="solver_rhs5" localSheetId="4" hidden="1">'Tour Travel Schedule'!$B$20:$N$20</definedName>
    <definedName name="solver_rhs6" localSheetId="4" hidden="1">integer</definedName>
    <definedName name="solver_rhs7" localSheetId="4" hidden="1">'Tour Travel Schedule'!$O$6</definedName>
    <definedName name="solver_rhs8" localSheetId="4" hidden="1">'Tour Travel Schedule'!$O$7</definedName>
    <definedName name="solver_rhs9" localSheetId="4" hidden="1">'Tour Travel Schedule'!$O$8</definedName>
    <definedName name="solver_rlx" localSheetId="4" hidden="1">2</definedName>
    <definedName name="solver_scl" localSheetId="4" hidden="1">2</definedName>
    <definedName name="solver_sho" localSheetId="4" hidden="1">2</definedName>
    <definedName name="solver_ssz" localSheetId="4" hidden="1">100</definedName>
    <definedName name="solver_std" localSheetId="4" hidden="1">1</definedName>
    <definedName name="solver_tim" localSheetId="4" hidden="1">100</definedName>
    <definedName name="solver_tol" localSheetId="4" hidden="1">0.0005</definedName>
    <definedName name="solver_typ" localSheetId="4" hidden="1">2</definedName>
    <definedName name="solver_val" localSheetId="4" hidden="1">0</definedName>
    <definedName name="solver_ver" localSheetId="4" hidden="1">2</definedName>
  </definedNames>
  <calcPr calcId="125725"/>
</workbook>
</file>

<file path=xl/calcChain.xml><?xml version="1.0" encoding="utf-8"?>
<calcChain xmlns="http://schemas.openxmlformats.org/spreadsheetml/2006/main">
  <c r="R21" i="1"/>
  <c r="I17" i="3"/>
  <c r="F8"/>
  <c r="F6"/>
  <c r="F9"/>
  <c r="F4"/>
  <c r="F16"/>
  <c r="F15"/>
  <c r="F14"/>
  <c r="F13"/>
  <c r="F12"/>
  <c r="F11"/>
  <c r="F10"/>
  <c r="F7"/>
  <c r="F5"/>
  <c r="N4"/>
  <c r="E17"/>
  <c r="H9" l="1"/>
  <c r="S10" i="1" s="1"/>
  <c r="N3" i="6"/>
  <c r="N16"/>
  <c r="N19"/>
  <c r="O19"/>
  <c r="M3"/>
  <c r="M15"/>
  <c r="M19"/>
  <c r="A3"/>
  <c r="B3"/>
  <c r="C3"/>
  <c r="D3"/>
  <c r="E3"/>
  <c r="F3"/>
  <c r="G3"/>
  <c r="H3"/>
  <c r="I3"/>
  <c r="J3"/>
  <c r="K3"/>
  <c r="L3"/>
  <c r="A4"/>
  <c r="B4"/>
  <c r="A5"/>
  <c r="C5"/>
  <c r="A6"/>
  <c r="D6"/>
  <c r="A7"/>
  <c r="E7"/>
  <c r="A8"/>
  <c r="F8"/>
  <c r="A9"/>
  <c r="G9"/>
  <c r="A10"/>
  <c r="H10"/>
  <c r="A11"/>
  <c r="I11"/>
  <c r="A12"/>
  <c r="J12"/>
  <c r="A13"/>
  <c r="K13"/>
  <c r="A14"/>
  <c r="L14"/>
  <c r="A15"/>
  <c r="A16"/>
  <c r="A19"/>
  <c r="B19"/>
  <c r="C19"/>
  <c r="D19"/>
  <c r="E19"/>
  <c r="F19"/>
  <c r="G19"/>
  <c r="H19"/>
  <c r="I19"/>
  <c r="J19"/>
  <c r="K19"/>
  <c r="L19"/>
  <c r="A20"/>
  <c r="A21"/>
  <c r="A22"/>
  <c r="A23"/>
  <c r="A24"/>
  <c r="A25"/>
  <c r="A26"/>
  <c r="A27"/>
  <c r="A28"/>
  <c r="A29"/>
  <c r="A30"/>
  <c r="A31"/>
  <c r="A32"/>
  <c r="A33"/>
  <c r="A2"/>
  <c r="C20" i="2"/>
  <c r="D21"/>
  <c r="E22"/>
  <c r="F23"/>
  <c r="G24"/>
  <c r="H25"/>
  <c r="I26"/>
  <c r="J27"/>
  <c r="K28"/>
  <c r="L29"/>
  <c r="M30"/>
  <c r="N31"/>
  <c r="B19"/>
  <c r="A18"/>
  <c r="B11" i="5"/>
  <c r="J5" i="3"/>
  <c r="J6"/>
  <c r="J7"/>
  <c r="J8"/>
  <c r="J9"/>
  <c r="J10"/>
  <c r="J11"/>
  <c r="J12"/>
  <c r="J13"/>
  <c r="J14"/>
  <c r="J15"/>
  <c r="J16"/>
  <c r="J4"/>
  <c r="J17" s="1"/>
  <c r="F17"/>
  <c r="H5"/>
  <c r="S6" i="1" s="1"/>
  <c r="H6" i="3"/>
  <c r="S7" i="1" s="1"/>
  <c r="H7" i="3"/>
  <c r="S8" i="1" s="1"/>
  <c r="H8" i="3"/>
  <c r="S9" i="1" s="1"/>
  <c r="H10" i="3"/>
  <c r="S11" i="1" s="1"/>
  <c r="H11" i="3"/>
  <c r="S12" i="1" s="1"/>
  <c r="H12" i="3"/>
  <c r="S13" i="1" s="1"/>
  <c r="H13" i="3"/>
  <c r="S14" i="1" s="1"/>
  <c r="H14" i="3"/>
  <c r="S15" i="1" s="1"/>
  <c r="H15" i="3"/>
  <c r="S16" i="1" s="1"/>
  <c r="H16" i="3"/>
  <c r="S17" i="1" s="1"/>
  <c r="H4" i="3"/>
  <c r="S5" i="1" s="1"/>
  <c r="H17" i="3" l="1"/>
  <c r="S18" i="1" s="1"/>
  <c r="N68"/>
  <c r="N32" i="6" s="1"/>
  <c r="M67" i="1"/>
  <c r="M31" i="6" s="1"/>
  <c r="L66" i="1"/>
  <c r="L30" i="6" s="1"/>
  <c r="K65" i="1"/>
  <c r="K29" i="6" s="1"/>
  <c r="J64" i="1"/>
  <c r="J28" i="6" s="1"/>
  <c r="I63" i="1"/>
  <c r="I27" i="6" s="1"/>
  <c r="H62" i="1"/>
  <c r="H26" i="6" s="1"/>
  <c r="G61" i="1"/>
  <c r="G25" i="6" s="1"/>
  <c r="F60" i="1"/>
  <c r="F24" i="6" s="1"/>
  <c r="E59" i="1"/>
  <c r="E23" i="6" s="1"/>
  <c r="D58" i="1"/>
  <c r="D22" i="6" s="1"/>
  <c r="C57" i="1"/>
  <c r="C21" i="6" s="1"/>
  <c r="B56" i="1"/>
  <c r="B20" i="6" s="1"/>
  <c r="C40" i="1" l="1"/>
  <c r="Z16"/>
  <c r="Y16"/>
  <c r="X16"/>
  <c r="W16"/>
  <c r="AB6"/>
  <c r="AA6"/>
  <c r="Z6"/>
  <c r="Y6"/>
  <c r="X6"/>
  <c r="W6"/>
  <c r="M52"/>
  <c r="L52"/>
  <c r="K52"/>
  <c r="J52"/>
  <c r="I52"/>
  <c r="H52"/>
  <c r="G52"/>
  <c r="F52"/>
  <c r="E52"/>
  <c r="D52"/>
  <c r="C52"/>
  <c r="B52"/>
  <c r="N51"/>
  <c r="L51"/>
  <c r="K51"/>
  <c r="J51"/>
  <c r="I51"/>
  <c r="H51"/>
  <c r="G51"/>
  <c r="F51"/>
  <c r="E51"/>
  <c r="D51"/>
  <c r="C51"/>
  <c r="B51"/>
  <c r="N50"/>
  <c r="M50"/>
  <c r="K50"/>
  <c r="J50"/>
  <c r="I50"/>
  <c r="H50"/>
  <c r="G50"/>
  <c r="F50"/>
  <c r="E50"/>
  <c r="D50"/>
  <c r="C50"/>
  <c r="B50"/>
  <c r="N49"/>
  <c r="M49"/>
  <c r="L49"/>
  <c r="J49"/>
  <c r="I49"/>
  <c r="H49"/>
  <c r="G49"/>
  <c r="F49"/>
  <c r="E49"/>
  <c r="D49"/>
  <c r="C49"/>
  <c r="B49"/>
  <c r="N48"/>
  <c r="M48"/>
  <c r="L48"/>
  <c r="K48"/>
  <c r="I48"/>
  <c r="H48"/>
  <c r="G48"/>
  <c r="F48"/>
  <c r="E48"/>
  <c r="D48"/>
  <c r="C48"/>
  <c r="B48"/>
  <c r="N47"/>
  <c r="M47"/>
  <c r="L47"/>
  <c r="K47"/>
  <c r="J47"/>
  <c r="H47"/>
  <c r="G47"/>
  <c r="F47"/>
  <c r="E47"/>
  <c r="D47"/>
  <c r="C47"/>
  <c r="B47"/>
  <c r="N46"/>
  <c r="M46"/>
  <c r="L46"/>
  <c r="K46"/>
  <c r="J46"/>
  <c r="I46"/>
  <c r="G46"/>
  <c r="F46"/>
  <c r="E46"/>
  <c r="D46"/>
  <c r="C46"/>
  <c r="B46"/>
  <c r="N45"/>
  <c r="M45"/>
  <c r="L45"/>
  <c r="K45"/>
  <c r="J45"/>
  <c r="I45"/>
  <c r="H45"/>
  <c r="F45"/>
  <c r="E45"/>
  <c r="D45"/>
  <c r="C45"/>
  <c r="B45"/>
  <c r="N44"/>
  <c r="M44"/>
  <c r="L44"/>
  <c r="K44"/>
  <c r="J44"/>
  <c r="I44"/>
  <c r="H44"/>
  <c r="G44"/>
  <c r="E44"/>
  <c r="D44"/>
  <c r="C44"/>
  <c r="B44"/>
  <c r="N43"/>
  <c r="M43"/>
  <c r="L43"/>
  <c r="K43"/>
  <c r="J43"/>
  <c r="I43"/>
  <c r="H43"/>
  <c r="G43"/>
  <c r="F43"/>
  <c r="D43"/>
  <c r="C43"/>
  <c r="B43"/>
  <c r="N42"/>
  <c r="M42"/>
  <c r="L42"/>
  <c r="K42"/>
  <c r="J42"/>
  <c r="I42"/>
  <c r="H42"/>
  <c r="G42"/>
  <c r="F42"/>
  <c r="E42"/>
  <c r="C42"/>
  <c r="B42"/>
  <c r="N41"/>
  <c r="M41"/>
  <c r="L41"/>
  <c r="K41"/>
  <c r="J41"/>
  <c r="I41"/>
  <c r="H41"/>
  <c r="G41"/>
  <c r="F41"/>
  <c r="E41"/>
  <c r="D41"/>
  <c r="B41"/>
  <c r="N40"/>
  <c r="M40"/>
  <c r="L40"/>
  <c r="K40"/>
  <c r="J40"/>
  <c r="I40"/>
  <c r="H40"/>
  <c r="G40"/>
  <c r="F40"/>
  <c r="E40"/>
  <c r="D40"/>
  <c r="N18"/>
  <c r="T17" s="1"/>
  <c r="M18"/>
  <c r="T16" s="1"/>
  <c r="L18"/>
  <c r="T15" s="1"/>
  <c r="K18"/>
  <c r="T14" s="1"/>
  <c r="J18"/>
  <c r="T13" s="1"/>
  <c r="I18"/>
  <c r="T12" s="1"/>
  <c r="H18"/>
  <c r="T11" s="1"/>
  <c r="G18"/>
  <c r="T10" s="1"/>
  <c r="F18"/>
  <c r="T9" s="1"/>
  <c r="E18"/>
  <c r="T8" s="1"/>
  <c r="D18"/>
  <c r="T7" s="1"/>
  <c r="C18"/>
  <c r="T6" s="1"/>
  <c r="B18"/>
  <c r="O17"/>
  <c r="O16"/>
  <c r="O15"/>
  <c r="O14"/>
  <c r="O13"/>
  <c r="O12"/>
  <c r="O11"/>
  <c r="O10"/>
  <c r="O9"/>
  <c r="O8"/>
  <c r="O7"/>
  <c r="O6"/>
  <c r="O5"/>
  <c r="B1"/>
  <c r="O18" l="1"/>
  <c r="D56"/>
  <c r="D20" i="6" s="1"/>
  <c r="D19" i="2"/>
  <c r="D4" i="6"/>
  <c r="F56" i="1"/>
  <c r="F20" i="6" s="1"/>
  <c r="F19" i="2"/>
  <c r="F4" i="6"/>
  <c r="H56" i="1"/>
  <c r="H20" i="6" s="1"/>
  <c r="H19" i="2"/>
  <c r="H4" i="6"/>
  <c r="J56" i="1"/>
  <c r="J20" i="6" s="1"/>
  <c r="J19" i="2"/>
  <c r="J4" i="6"/>
  <c r="L56" i="1"/>
  <c r="L20" i="6" s="1"/>
  <c r="L19" i="2"/>
  <c r="L4" i="6"/>
  <c r="N56" i="1"/>
  <c r="N4" i="6"/>
  <c r="N19" i="2"/>
  <c r="D57" i="1"/>
  <c r="D21" i="6" s="1"/>
  <c r="D20" i="2"/>
  <c r="D5" i="6"/>
  <c r="F57" i="1"/>
  <c r="F21" i="6" s="1"/>
  <c r="F20" i="2"/>
  <c r="F5" i="6"/>
  <c r="H57" i="1"/>
  <c r="H21" i="6" s="1"/>
  <c r="H20" i="2"/>
  <c r="H5" i="6"/>
  <c r="J57" i="1"/>
  <c r="J21" i="6" s="1"/>
  <c r="J20" i="2"/>
  <c r="J5" i="6"/>
  <c r="L57" i="1"/>
  <c r="L21" i="6" s="1"/>
  <c r="L20" i="2"/>
  <c r="L5" i="6"/>
  <c r="N57" i="1"/>
  <c r="N21" i="6" s="1"/>
  <c r="N20" i="2"/>
  <c r="N5" i="6"/>
  <c r="C58" i="1"/>
  <c r="C22" i="6" s="1"/>
  <c r="C6"/>
  <c r="C21" i="2"/>
  <c r="F58" i="1"/>
  <c r="F22" i="6" s="1"/>
  <c r="F21" i="2"/>
  <c r="F6" i="6"/>
  <c r="H58" i="1"/>
  <c r="H22" i="6" s="1"/>
  <c r="H21" i="2"/>
  <c r="H6" i="6"/>
  <c r="J58" i="1"/>
  <c r="J22" i="6" s="1"/>
  <c r="J21" i="2"/>
  <c r="J6" i="6"/>
  <c r="L58" i="1"/>
  <c r="L22" i="6" s="1"/>
  <c r="L21" i="2"/>
  <c r="L6" i="6"/>
  <c r="N58" i="1"/>
  <c r="N22" i="6" s="1"/>
  <c r="N6"/>
  <c r="N21" i="2"/>
  <c r="C59" i="1"/>
  <c r="C23" i="6" s="1"/>
  <c r="C7"/>
  <c r="C22" i="2"/>
  <c r="F59" i="1"/>
  <c r="F23" i="6" s="1"/>
  <c r="F22" i="2"/>
  <c r="F7" i="6"/>
  <c r="H59" i="1"/>
  <c r="H23" i="6" s="1"/>
  <c r="H22" i="2"/>
  <c r="H7" i="6"/>
  <c r="J59" i="1"/>
  <c r="J23" i="6" s="1"/>
  <c r="J22" i="2"/>
  <c r="J7" i="6"/>
  <c r="L59" i="1"/>
  <c r="L23" i="6" s="1"/>
  <c r="L22" i="2"/>
  <c r="L7" i="6"/>
  <c r="N59" i="1"/>
  <c r="N23" i="6" s="1"/>
  <c r="N22" i="2"/>
  <c r="N7" i="6"/>
  <c r="C60" i="1"/>
  <c r="C24" i="6" s="1"/>
  <c r="C8"/>
  <c r="C23" i="2"/>
  <c r="E60" i="1"/>
  <c r="E24" i="6" s="1"/>
  <c r="E8"/>
  <c r="E23" i="2"/>
  <c r="H60" i="1"/>
  <c r="H24" i="6" s="1"/>
  <c r="H23" i="2"/>
  <c r="H8" i="6"/>
  <c r="J60" i="1"/>
  <c r="J24" i="6" s="1"/>
  <c r="J23" i="2"/>
  <c r="J8" i="6"/>
  <c r="L60" i="1"/>
  <c r="L24" i="6" s="1"/>
  <c r="L23" i="2"/>
  <c r="L8" i="6"/>
  <c r="N60" i="1"/>
  <c r="N24" i="6" s="1"/>
  <c r="N8"/>
  <c r="N23" i="2"/>
  <c r="C61" i="1"/>
  <c r="C25" i="6" s="1"/>
  <c r="C9"/>
  <c r="C24" i="2"/>
  <c r="E61" i="1"/>
  <c r="E25" i="6" s="1"/>
  <c r="E9"/>
  <c r="E24" i="2"/>
  <c r="H61" i="1"/>
  <c r="H25" i="6" s="1"/>
  <c r="H24" i="2"/>
  <c r="H9" i="6"/>
  <c r="J61" i="1"/>
  <c r="J25" i="6" s="1"/>
  <c r="J24" i="2"/>
  <c r="J9" i="6"/>
  <c r="L61" i="1"/>
  <c r="L25" i="6" s="1"/>
  <c r="L24" i="2"/>
  <c r="L9" i="6"/>
  <c r="N61" i="1"/>
  <c r="N25" i="6" s="1"/>
  <c r="N24" i="2"/>
  <c r="N9" i="6"/>
  <c r="C62" i="1"/>
  <c r="C26" i="6" s="1"/>
  <c r="C10"/>
  <c r="C25" i="2"/>
  <c r="E62" i="1"/>
  <c r="E26" i="6" s="1"/>
  <c r="E10"/>
  <c r="E25" i="2"/>
  <c r="G62" i="1"/>
  <c r="G26" i="6" s="1"/>
  <c r="G10"/>
  <c r="G25" i="2"/>
  <c r="J62" i="1"/>
  <c r="J26" i="6" s="1"/>
  <c r="J25" i="2"/>
  <c r="J10" i="6"/>
  <c r="L62" i="1"/>
  <c r="L26" i="6" s="1"/>
  <c r="L25" i="2"/>
  <c r="L10" i="6"/>
  <c r="N62" i="1"/>
  <c r="N26" i="6" s="1"/>
  <c r="N10"/>
  <c r="N25" i="2"/>
  <c r="C63" i="1"/>
  <c r="C27" i="6" s="1"/>
  <c r="C11"/>
  <c r="C26" i="2"/>
  <c r="E63" i="1"/>
  <c r="E27" i="6" s="1"/>
  <c r="E11"/>
  <c r="E26" i="2"/>
  <c r="G63" i="1"/>
  <c r="G27" i="6" s="1"/>
  <c r="G11"/>
  <c r="G26" i="2"/>
  <c r="J63" i="1"/>
  <c r="J27" i="6" s="1"/>
  <c r="J26" i="2"/>
  <c r="J11" i="6"/>
  <c r="L63" i="1"/>
  <c r="L27" i="6" s="1"/>
  <c r="L26" i="2"/>
  <c r="L11" i="6"/>
  <c r="N63" i="1"/>
  <c r="N27" i="6" s="1"/>
  <c r="N26" i="2"/>
  <c r="N11" i="6"/>
  <c r="C64" i="1"/>
  <c r="C28" i="6" s="1"/>
  <c r="C12"/>
  <c r="C27" i="2"/>
  <c r="E64" i="1"/>
  <c r="E28" i="6" s="1"/>
  <c r="E12"/>
  <c r="E27" i="2"/>
  <c r="G64" i="1"/>
  <c r="G28" i="6" s="1"/>
  <c r="G12"/>
  <c r="G27" i="2"/>
  <c r="I64" i="1"/>
  <c r="I28" i="6" s="1"/>
  <c r="I12"/>
  <c r="I27" i="2"/>
  <c r="L64" i="1"/>
  <c r="L28" i="6" s="1"/>
  <c r="L27" i="2"/>
  <c r="L12" i="6"/>
  <c r="N64" i="1"/>
  <c r="N28" i="6" s="1"/>
  <c r="N12"/>
  <c r="N27" i="2"/>
  <c r="C65" i="1"/>
  <c r="C29" i="6" s="1"/>
  <c r="C13"/>
  <c r="C28" i="2"/>
  <c r="E65" i="1"/>
  <c r="E29" i="6" s="1"/>
  <c r="E13"/>
  <c r="E28" i="2"/>
  <c r="G65" i="1"/>
  <c r="G29" i="6" s="1"/>
  <c r="G13"/>
  <c r="G28" i="2"/>
  <c r="I65" i="1"/>
  <c r="I29" i="6" s="1"/>
  <c r="I13"/>
  <c r="I28" i="2"/>
  <c r="L65" i="1"/>
  <c r="L29" i="6" s="1"/>
  <c r="L28" i="2"/>
  <c r="L13" i="6"/>
  <c r="N65" i="1"/>
  <c r="N29" i="6" s="1"/>
  <c r="N28" i="2"/>
  <c r="N13" i="6"/>
  <c r="C66" i="1"/>
  <c r="C30" i="6" s="1"/>
  <c r="C14"/>
  <c r="C29" i="2"/>
  <c r="E66" i="1"/>
  <c r="E30" i="6" s="1"/>
  <c r="E14"/>
  <c r="E29" i="2"/>
  <c r="G66" i="1"/>
  <c r="G30" i="6" s="1"/>
  <c r="G14"/>
  <c r="G29" i="2"/>
  <c r="I66" i="1"/>
  <c r="I30" i="6" s="1"/>
  <c r="I14"/>
  <c r="I29" i="2"/>
  <c r="K66" i="1"/>
  <c r="K30" i="6" s="1"/>
  <c r="K14"/>
  <c r="K29" i="2"/>
  <c r="N66" i="1"/>
  <c r="N30" i="6" s="1"/>
  <c r="N14"/>
  <c r="N29" i="2"/>
  <c r="C67" i="1"/>
  <c r="C31" i="6" s="1"/>
  <c r="C15"/>
  <c r="C30" i="2"/>
  <c r="E67" i="1"/>
  <c r="E31" i="6" s="1"/>
  <c r="E15"/>
  <c r="E30" i="2"/>
  <c r="G67" i="1"/>
  <c r="G31" i="6" s="1"/>
  <c r="G15"/>
  <c r="G30" i="2"/>
  <c r="I67" i="1"/>
  <c r="I31" i="6" s="1"/>
  <c r="I15"/>
  <c r="I30" i="2"/>
  <c r="K67" i="1"/>
  <c r="K31" i="6" s="1"/>
  <c r="K15"/>
  <c r="K30" i="2"/>
  <c r="E56" i="1"/>
  <c r="E20" i="6" s="1"/>
  <c r="E4"/>
  <c r="E19" i="2"/>
  <c r="G56" i="1"/>
  <c r="G20" i="6" s="1"/>
  <c r="G4"/>
  <c r="G19" i="2"/>
  <c r="I56" i="1"/>
  <c r="I20" i="6" s="1"/>
  <c r="I4"/>
  <c r="I19" i="2"/>
  <c r="K56" i="1"/>
  <c r="K20" i="6" s="1"/>
  <c r="K4"/>
  <c r="K19" i="2"/>
  <c r="M56" i="1"/>
  <c r="M20" i="6" s="1"/>
  <c r="M4"/>
  <c r="M19" i="2"/>
  <c r="B57" i="1"/>
  <c r="B21" i="6" s="1"/>
  <c r="B5"/>
  <c r="B20" i="2"/>
  <c r="E57" i="1"/>
  <c r="E21" i="6" s="1"/>
  <c r="E5"/>
  <c r="E20" i="2"/>
  <c r="G57" i="1"/>
  <c r="G21" i="6" s="1"/>
  <c r="G5"/>
  <c r="G20" i="2"/>
  <c r="I57" i="1"/>
  <c r="I21" i="6" s="1"/>
  <c r="I5"/>
  <c r="I20" i="2"/>
  <c r="K57" i="1"/>
  <c r="K21" i="6" s="1"/>
  <c r="K5"/>
  <c r="K20" i="2"/>
  <c r="M57" i="1"/>
  <c r="M21" i="6" s="1"/>
  <c r="M5"/>
  <c r="M20" i="2"/>
  <c r="B58" i="1"/>
  <c r="B22" i="6" s="1"/>
  <c r="B21" i="2"/>
  <c r="B6" i="6"/>
  <c r="E58" i="1"/>
  <c r="E22" i="6" s="1"/>
  <c r="E6"/>
  <c r="E21" i="2"/>
  <c r="G58" i="1"/>
  <c r="G22" i="6" s="1"/>
  <c r="G6"/>
  <c r="G21" i="2"/>
  <c r="I58" i="1"/>
  <c r="I22" i="6" s="1"/>
  <c r="I6"/>
  <c r="I21" i="2"/>
  <c r="K58" i="1"/>
  <c r="K22" i="6" s="1"/>
  <c r="K6"/>
  <c r="K21" i="2"/>
  <c r="M58" i="1"/>
  <c r="M22" i="6" s="1"/>
  <c r="M6"/>
  <c r="M21" i="2"/>
  <c r="B59" i="1"/>
  <c r="B23" i="6" s="1"/>
  <c r="B7"/>
  <c r="B22" i="2"/>
  <c r="D59" i="1"/>
  <c r="D23" i="6" s="1"/>
  <c r="D22" i="2"/>
  <c r="D7" i="6"/>
  <c r="G59" i="1"/>
  <c r="G23" i="6" s="1"/>
  <c r="G7"/>
  <c r="G22" i="2"/>
  <c r="I59" i="1"/>
  <c r="I23" i="6" s="1"/>
  <c r="I7"/>
  <c r="I22" i="2"/>
  <c r="K59" i="1"/>
  <c r="K23" i="6" s="1"/>
  <c r="K7"/>
  <c r="K22" i="2"/>
  <c r="M59" i="1"/>
  <c r="M23" i="6" s="1"/>
  <c r="M7"/>
  <c r="M22" i="2"/>
  <c r="B60" i="1"/>
  <c r="B24" i="6" s="1"/>
  <c r="B23" i="2"/>
  <c r="B8" i="6"/>
  <c r="D60" i="1"/>
  <c r="D24" i="6" s="1"/>
  <c r="D23" i="2"/>
  <c r="D8" i="6"/>
  <c r="G60" i="1"/>
  <c r="G24" i="6" s="1"/>
  <c r="G8"/>
  <c r="G23" i="2"/>
  <c r="I60" i="1"/>
  <c r="I24" i="6" s="1"/>
  <c r="I8"/>
  <c r="I23" i="2"/>
  <c r="K60" i="1"/>
  <c r="K24" i="6" s="1"/>
  <c r="K8"/>
  <c r="K23" i="2"/>
  <c r="M60" i="1"/>
  <c r="M24" i="6" s="1"/>
  <c r="M8"/>
  <c r="M23" i="2"/>
  <c r="B61" i="1"/>
  <c r="B25" i="6" s="1"/>
  <c r="B9"/>
  <c r="B24" i="2"/>
  <c r="D61" i="1"/>
  <c r="D25" i="6" s="1"/>
  <c r="D24" i="2"/>
  <c r="D9" i="6"/>
  <c r="F61" i="1"/>
  <c r="F25" i="6" s="1"/>
  <c r="F24" i="2"/>
  <c r="F9" i="6"/>
  <c r="I61" i="1"/>
  <c r="I25" i="6" s="1"/>
  <c r="I9"/>
  <c r="I24" i="2"/>
  <c r="K61" i="1"/>
  <c r="K25" i="6" s="1"/>
  <c r="K9"/>
  <c r="K24" i="2"/>
  <c r="M61" i="1"/>
  <c r="M25" i="6" s="1"/>
  <c r="M9"/>
  <c r="M24" i="2"/>
  <c r="B62" i="1"/>
  <c r="B26" i="6" s="1"/>
  <c r="B25" i="2"/>
  <c r="B10" i="6"/>
  <c r="D62" i="1"/>
  <c r="D26" i="6" s="1"/>
  <c r="D25" i="2"/>
  <c r="D10" i="6"/>
  <c r="F62" i="1"/>
  <c r="F26" i="6" s="1"/>
  <c r="F25" i="2"/>
  <c r="F10" i="6"/>
  <c r="I62" i="1"/>
  <c r="I26" i="6" s="1"/>
  <c r="I10"/>
  <c r="I25" i="2"/>
  <c r="K62" i="1"/>
  <c r="K26" i="6" s="1"/>
  <c r="K10"/>
  <c r="K25" i="2"/>
  <c r="M62" i="1"/>
  <c r="M26" i="6" s="1"/>
  <c r="M10"/>
  <c r="M25" i="2"/>
  <c r="B63" i="1"/>
  <c r="B27" i="6" s="1"/>
  <c r="B11"/>
  <c r="B26" i="2"/>
  <c r="D63" i="1"/>
  <c r="D27" i="6" s="1"/>
  <c r="D26" i="2"/>
  <c r="D11" i="6"/>
  <c r="F63" i="1"/>
  <c r="F27" i="6" s="1"/>
  <c r="F26" i="2"/>
  <c r="F11" i="6"/>
  <c r="H63" i="1"/>
  <c r="H27" i="6" s="1"/>
  <c r="H26" i="2"/>
  <c r="H11" i="6"/>
  <c r="K63" i="1"/>
  <c r="K27" i="6" s="1"/>
  <c r="K11"/>
  <c r="K26" i="2"/>
  <c r="M63" i="1"/>
  <c r="M27" i="6" s="1"/>
  <c r="M11"/>
  <c r="M26" i="2"/>
  <c r="B64" i="1"/>
  <c r="B28" i="6" s="1"/>
  <c r="B27" i="2"/>
  <c r="B12" i="6"/>
  <c r="D64" i="1"/>
  <c r="D28" i="6" s="1"/>
  <c r="D27" i="2"/>
  <c r="D12" i="6"/>
  <c r="F64" i="1"/>
  <c r="F28" i="6" s="1"/>
  <c r="F27" i="2"/>
  <c r="F12" i="6"/>
  <c r="H64" i="1"/>
  <c r="H28" i="6" s="1"/>
  <c r="H27" i="2"/>
  <c r="H12" i="6"/>
  <c r="K64" i="1"/>
  <c r="K28" i="6" s="1"/>
  <c r="K12"/>
  <c r="K27" i="2"/>
  <c r="M64" i="1"/>
  <c r="M28" i="6" s="1"/>
  <c r="M12"/>
  <c r="M27" i="2"/>
  <c r="B65" i="1"/>
  <c r="B29" i="6" s="1"/>
  <c r="B13"/>
  <c r="B28" i="2"/>
  <c r="D65" i="1"/>
  <c r="D29" i="6" s="1"/>
  <c r="D28" i="2"/>
  <c r="D13" i="6"/>
  <c r="F65" i="1"/>
  <c r="F29" i="6" s="1"/>
  <c r="F28" i="2"/>
  <c r="F13" i="6"/>
  <c r="H65" i="1"/>
  <c r="H29" i="6" s="1"/>
  <c r="H28" i="2"/>
  <c r="H13" i="6"/>
  <c r="J65" i="1"/>
  <c r="J29" i="6" s="1"/>
  <c r="J28" i="2"/>
  <c r="J13" i="6"/>
  <c r="M65" i="1"/>
  <c r="M29" i="6" s="1"/>
  <c r="M13"/>
  <c r="M28" i="2"/>
  <c r="B66" i="1"/>
  <c r="B30" i="6" s="1"/>
  <c r="B29" i="2"/>
  <c r="B14" i="6"/>
  <c r="D66" i="1"/>
  <c r="D30" i="6" s="1"/>
  <c r="D29" i="2"/>
  <c r="D14" i="6"/>
  <c r="F66" i="1"/>
  <c r="F30" i="6" s="1"/>
  <c r="F29" i="2"/>
  <c r="F14" i="6"/>
  <c r="H66" i="1"/>
  <c r="H30" i="6" s="1"/>
  <c r="H29" i="2"/>
  <c r="H14" i="6"/>
  <c r="J66" i="1"/>
  <c r="J30" i="6" s="1"/>
  <c r="J29" i="2"/>
  <c r="J14" i="6"/>
  <c r="M66" i="1"/>
  <c r="M30" i="6" s="1"/>
  <c r="M14"/>
  <c r="M29" i="2"/>
  <c r="B67" i="1"/>
  <c r="B31" i="6" s="1"/>
  <c r="B15"/>
  <c r="B30" i="2"/>
  <c r="D67" i="1"/>
  <c r="D31" i="6" s="1"/>
  <c r="D30" i="2"/>
  <c r="D15" i="6"/>
  <c r="F67" i="1"/>
  <c r="F31" i="6" s="1"/>
  <c r="F30" i="2"/>
  <c r="F15" i="6"/>
  <c r="H67" i="1"/>
  <c r="H31" i="6" s="1"/>
  <c r="H30" i="2"/>
  <c r="H15" i="6"/>
  <c r="J67" i="1"/>
  <c r="J31" i="6" s="1"/>
  <c r="J30" i="2"/>
  <c r="J15" i="6"/>
  <c r="L67" i="1"/>
  <c r="L31" i="6" s="1"/>
  <c r="L30" i="2"/>
  <c r="L15" i="6"/>
  <c r="B68" i="1"/>
  <c r="B32" i="6" s="1"/>
  <c r="B31" i="2"/>
  <c r="B16" i="6"/>
  <c r="D68" i="1"/>
  <c r="D32" i="6" s="1"/>
  <c r="D31" i="2"/>
  <c r="D16" i="6"/>
  <c r="F68" i="1"/>
  <c r="F32" i="6" s="1"/>
  <c r="F31" i="2"/>
  <c r="F16" i="6"/>
  <c r="H68" i="1"/>
  <c r="H32" i="6" s="1"/>
  <c r="H31" i="2"/>
  <c r="H16" i="6"/>
  <c r="J68" i="1"/>
  <c r="J32" i="6" s="1"/>
  <c r="J31" i="2"/>
  <c r="J16" i="6"/>
  <c r="L68" i="1"/>
  <c r="L32" i="6" s="1"/>
  <c r="L31" i="2"/>
  <c r="L16" i="6"/>
  <c r="C56" i="1"/>
  <c r="C20" i="6" s="1"/>
  <c r="C4"/>
  <c r="C19" i="2"/>
  <c r="N67" i="1"/>
  <c r="N31" i="6" s="1"/>
  <c r="N30" i="2"/>
  <c r="N15" i="6"/>
  <c r="C68" i="1"/>
  <c r="C32" i="6" s="1"/>
  <c r="C16"/>
  <c r="C31" i="2"/>
  <c r="E68" i="1"/>
  <c r="E32" i="6" s="1"/>
  <c r="E16"/>
  <c r="E31" i="2"/>
  <c r="G68" i="1"/>
  <c r="G32" i="6" s="1"/>
  <c r="G16"/>
  <c r="G31" i="2"/>
  <c r="I68" i="1"/>
  <c r="I32" i="6" s="1"/>
  <c r="I16"/>
  <c r="I31" i="2"/>
  <c r="K68" i="1"/>
  <c r="K32" i="6" s="1"/>
  <c r="K16"/>
  <c r="K31" i="2"/>
  <c r="M68" i="1"/>
  <c r="M32" i="6" s="1"/>
  <c r="M16"/>
  <c r="M31" i="2"/>
  <c r="G69" i="1"/>
  <c r="G33" i="6" s="1"/>
  <c r="A18" i="1"/>
  <c r="T5"/>
  <c r="T18" s="1"/>
  <c r="S21" s="1"/>
  <c r="T21" s="1"/>
  <c r="S30"/>
  <c r="S32"/>
  <c r="S34"/>
  <c r="S36"/>
  <c r="S38"/>
  <c r="S29"/>
  <c r="S31"/>
  <c r="S33"/>
  <c r="S35"/>
  <c r="S37"/>
  <c r="S39"/>
  <c r="S41"/>
  <c r="S40"/>
  <c r="O59" l="1"/>
  <c r="O23" i="6" s="1"/>
  <c r="O63" i="1"/>
  <c r="O27" i="6" s="1"/>
  <c r="B69" i="1"/>
  <c r="B33" i="6" s="1"/>
  <c r="C69" i="1"/>
  <c r="C33" i="6" s="1"/>
  <c r="K69" i="1"/>
  <c r="K33" i="6" s="1"/>
  <c r="O65" i="1"/>
  <c r="O29" i="6" s="1"/>
  <c r="O61" i="1"/>
  <c r="O25" i="6" s="1"/>
  <c r="J69" i="1"/>
  <c r="J33" i="6" s="1"/>
  <c r="O56" i="1"/>
  <c r="O20" i="6" s="1"/>
  <c r="O57" i="1"/>
  <c r="O21" i="6" s="1"/>
  <c r="O64" i="1"/>
  <c r="O28" i="6" s="1"/>
  <c r="O62" i="1"/>
  <c r="O26" i="6" s="1"/>
  <c r="O60" i="1"/>
  <c r="O24" i="6" s="1"/>
  <c r="O58" i="1"/>
  <c r="O22" i="6" s="1"/>
  <c r="F69" i="1"/>
  <c r="F33" i="6" s="1"/>
  <c r="O66" i="1"/>
  <c r="O30" i="6" s="1"/>
  <c r="O67" i="1"/>
  <c r="O31" i="6" s="1"/>
  <c r="M69" i="1"/>
  <c r="M33" i="6" s="1"/>
  <c r="I69" i="1"/>
  <c r="I33" i="6" s="1"/>
  <c r="E69" i="1"/>
  <c r="E33" i="6" s="1"/>
  <c r="O68" i="1"/>
  <c r="O32" i="6" s="1"/>
  <c r="L69" i="1"/>
  <c r="L33" i="6" s="1"/>
  <c r="H69" i="1"/>
  <c r="H33" i="6" s="1"/>
  <c r="D69" i="1"/>
  <c r="D33" i="6" s="1"/>
  <c r="N69" i="1"/>
  <c r="N33" i="6" s="1"/>
  <c r="N20"/>
  <c r="O69" i="1" l="1"/>
  <c r="U21" s="1"/>
  <c r="V21" s="1"/>
  <c r="B2" l="1"/>
  <c r="O33" i="6"/>
</calcChain>
</file>

<file path=xl/sharedStrings.xml><?xml version="1.0" encoding="utf-8"?>
<sst xmlns="http://schemas.openxmlformats.org/spreadsheetml/2006/main" count="271" uniqueCount="74">
  <si>
    <t>Total Distance</t>
  </si>
  <si>
    <t>Population</t>
  </si>
  <si>
    <t># Attending</t>
  </si>
  <si>
    <t>Ticket Price</t>
  </si>
  <si>
    <t>Japan</t>
  </si>
  <si>
    <t>New York Metro</t>
  </si>
  <si>
    <t>USA</t>
  </si>
  <si>
    <t>Sao Paulo</t>
  </si>
  <si>
    <t>Mexico City</t>
  </si>
  <si>
    <t>Manila</t>
  </si>
  <si>
    <t>Mumbai</t>
  </si>
  <si>
    <t>Delhi</t>
  </si>
  <si>
    <t>Jakarta</t>
  </si>
  <si>
    <t>Lagos</t>
  </si>
  <si>
    <t>Kolkata</t>
  </si>
  <si>
    <t>Cairo</t>
  </si>
  <si>
    <t>Brazil</t>
  </si>
  <si>
    <t>South Korea</t>
  </si>
  <si>
    <t>Mexico</t>
  </si>
  <si>
    <t>Philippines</t>
  </si>
  <si>
    <t>India</t>
  </si>
  <si>
    <t>Indonesia</t>
  </si>
  <si>
    <t>Nigeria</t>
  </si>
  <si>
    <t>Egypt</t>
  </si>
  <si>
    <t>Tokyo</t>
  </si>
  <si>
    <t>Osaka</t>
  </si>
  <si>
    <t xml:space="preserve">NY </t>
  </si>
  <si>
    <t>Seoul</t>
  </si>
  <si>
    <t>PENALTY GRID</t>
  </si>
  <si>
    <t>Sources</t>
  </si>
  <si>
    <t>Sums</t>
  </si>
  <si>
    <t>New York</t>
  </si>
  <si>
    <t>DISTANCE</t>
  </si>
  <si>
    <t>City</t>
  </si>
  <si>
    <t>Country</t>
  </si>
  <si>
    <t>Number</t>
  </si>
  <si>
    <t>1st Loop</t>
  </si>
  <si>
    <t>2nd Loop</t>
  </si>
  <si>
    <t>3rd Loop</t>
  </si>
  <si>
    <t>4th Loop</t>
  </si>
  <si>
    <t>5th Loop</t>
  </si>
  <si>
    <t>6th Loop</t>
  </si>
  <si>
    <t>7th Loop</t>
  </si>
  <si>
    <t>8th Loop</t>
  </si>
  <si>
    <t>9th Loop</t>
  </si>
  <si>
    <t>10th Loop</t>
  </si>
  <si>
    <t>CONSTRAINTS</t>
  </si>
  <si>
    <t>Max Possible Revenue</t>
  </si>
  <si>
    <t>Revenue Earned</t>
  </si>
  <si>
    <t>Cost Incurred</t>
  </si>
  <si>
    <t xml:space="preserve">Total </t>
  </si>
  <si>
    <t>Total Profit</t>
  </si>
  <si>
    <t>Total</t>
  </si>
  <si>
    <t>Avg Attendence Per Night</t>
  </si>
  <si>
    <t>Fixed Costs for Lady Gaga Concert Tour</t>
  </si>
  <si>
    <t>Total Salary for Dancers, Staff, Stage Crew</t>
  </si>
  <si>
    <t>Shipping the Set and Equipment Around the World</t>
  </si>
  <si>
    <t>Marketing &amp; Promotion</t>
  </si>
  <si>
    <t>Costumes and Set Design</t>
  </si>
  <si>
    <t>Electronics, Tech, Special Effects</t>
  </si>
  <si>
    <t>Hotel Costs for Gaga and Staff</t>
  </si>
  <si>
    <t>Food Costs for Gaga and Staff</t>
  </si>
  <si>
    <t>Miscellaneous</t>
  </si>
  <si>
    <t>Avg Stadium Capacity</t>
  </si>
  <si>
    <t>Total Variable Cost</t>
  </si>
  <si>
    <t>VARIABLE COSTS OF 8 CITY TOUR</t>
  </si>
  <si>
    <t>Popularity Index in Brazil</t>
  </si>
  <si>
    <t>% of Population Expected</t>
  </si>
  <si>
    <t>Popularity Index in Japan</t>
  </si>
  <si>
    <t>Total Possible Revenue</t>
  </si>
  <si>
    <t>VARIABLE COST PER MILE TRAVELED @ $3/MILE</t>
  </si>
  <si>
    <t># of Shows</t>
  </si>
  <si>
    <t>Total Gross Revenue</t>
  </si>
  <si>
    <t>Gross Rev/Show</t>
  </si>
</sst>
</file>

<file path=xl/styles.xml><?xml version="1.0" encoding="utf-8"?>
<styleSheet xmlns="http://schemas.openxmlformats.org/spreadsheetml/2006/main">
  <numFmts count="8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000000_);_(* \(#,##0.0000000\);_(* &quot;-&quot;??_);_(@_)"/>
    <numFmt numFmtId="167" formatCode="\-\ "/>
  </numFmts>
  <fonts count="1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</fills>
  <borders count="40">
    <border>
      <left/>
      <right/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1" xfId="0" applyFont="1" applyBorder="1"/>
    <xf numFmtId="0" fontId="3" fillId="0" borderId="11" xfId="0" applyFont="1" applyBorder="1"/>
    <xf numFmtId="0" fontId="2" fillId="0" borderId="12" xfId="0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4" fillId="5" borderId="12" xfId="0" applyFont="1" applyFill="1" applyBorder="1" applyAlignment="1">
      <alignment wrapText="1"/>
    </xf>
    <xf numFmtId="0" fontId="5" fillId="5" borderId="14" xfId="0" applyFont="1" applyFill="1" applyBorder="1" applyAlignment="1">
      <alignment wrapText="1"/>
    </xf>
    <xf numFmtId="0" fontId="6" fillId="5" borderId="16" xfId="0" applyFont="1" applyFill="1" applyBorder="1" applyAlignment="1">
      <alignment wrapText="1"/>
    </xf>
    <xf numFmtId="6" fontId="6" fillId="5" borderId="15" xfId="0" applyNumberFormat="1" applyFont="1" applyFill="1" applyBorder="1" applyAlignment="1">
      <alignment horizontal="right" wrapText="1"/>
    </xf>
    <xf numFmtId="0" fontId="5" fillId="5" borderId="17" xfId="0" applyFont="1" applyFill="1" applyBorder="1" applyAlignment="1">
      <alignment wrapText="1"/>
    </xf>
    <xf numFmtId="6" fontId="5" fillId="5" borderId="19" xfId="0" applyNumberFormat="1" applyFont="1" applyFill="1" applyBorder="1" applyAlignment="1">
      <alignment horizontal="right" wrapText="1"/>
    </xf>
    <xf numFmtId="0" fontId="8" fillId="2" borderId="20" xfId="0" applyFont="1" applyFill="1" applyBorder="1" applyAlignment="1">
      <alignment wrapText="1"/>
    </xf>
    <xf numFmtId="0" fontId="8" fillId="2" borderId="21" xfId="0" applyFont="1" applyFill="1" applyBorder="1" applyAlignment="1">
      <alignment wrapText="1"/>
    </xf>
    <xf numFmtId="0" fontId="8" fillId="2" borderId="22" xfId="0" applyFont="1" applyFill="1" applyBorder="1" applyAlignment="1">
      <alignment wrapText="1"/>
    </xf>
    <xf numFmtId="165" fontId="7" fillId="0" borderId="0" xfId="1" applyNumberFormat="1" applyFont="1" applyBorder="1" applyAlignment="1">
      <alignment horizontal="center"/>
    </xf>
    <xf numFmtId="165" fontId="7" fillId="0" borderId="0" xfId="1" applyNumberFormat="1" applyFont="1" applyFill="1" applyBorder="1" applyAlignment="1">
      <alignment horizontal="center"/>
    </xf>
    <xf numFmtId="165" fontId="7" fillId="0" borderId="15" xfId="1" applyNumberFormat="1" applyFont="1" applyFill="1" applyBorder="1" applyAlignment="1">
      <alignment horizontal="center"/>
    </xf>
    <xf numFmtId="165" fontId="7" fillId="0" borderId="15" xfId="1" applyNumberFormat="1" applyFont="1" applyBorder="1" applyAlignment="1">
      <alignment horizontal="center"/>
    </xf>
    <xf numFmtId="0" fontId="8" fillId="2" borderId="23" xfId="0" applyFont="1" applyFill="1" applyBorder="1" applyAlignment="1">
      <alignment wrapText="1"/>
    </xf>
    <xf numFmtId="165" fontId="7" fillId="0" borderId="18" xfId="1" applyNumberFormat="1" applyFont="1" applyBorder="1" applyAlignment="1">
      <alignment horizontal="center"/>
    </xf>
    <xf numFmtId="165" fontId="7" fillId="0" borderId="19" xfId="1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165" fontId="1" fillId="0" borderId="1" xfId="1" applyNumberFormat="1" applyFont="1" applyBorder="1" applyAlignment="1">
      <alignment horizontal="center"/>
    </xf>
    <xf numFmtId="165" fontId="1" fillId="0" borderId="0" xfId="1" applyNumberFormat="1" applyFont="1" applyBorder="1" applyAlignment="1">
      <alignment horizontal="center"/>
    </xf>
    <xf numFmtId="0" fontId="1" fillId="0" borderId="15" xfId="0" applyFont="1" applyBorder="1"/>
    <xf numFmtId="0" fontId="2" fillId="0" borderId="16" xfId="0" applyFont="1" applyBorder="1"/>
    <xf numFmtId="0" fontId="2" fillId="0" borderId="0" xfId="0" applyFont="1" applyBorder="1"/>
    <xf numFmtId="0" fontId="8" fillId="2" borderId="2" xfId="0" applyFont="1" applyFill="1" applyBorder="1" applyAlignment="1">
      <alignment wrapText="1"/>
    </xf>
    <xf numFmtId="1" fontId="1" fillId="0" borderId="3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64" fontId="1" fillId="0" borderId="0" xfId="0" applyNumberFormat="1" applyFont="1"/>
    <xf numFmtId="1" fontId="1" fillId="0" borderId="6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16" xfId="0" applyFont="1" applyBorder="1"/>
    <xf numFmtId="0" fontId="1" fillId="0" borderId="0" xfId="0" applyFont="1" applyBorder="1"/>
    <xf numFmtId="43" fontId="1" fillId="0" borderId="0" xfId="1" applyFont="1" applyBorder="1"/>
    <xf numFmtId="164" fontId="1" fillId="0" borderId="0" xfId="2" applyNumberFormat="1" applyFont="1" applyBorder="1"/>
    <xf numFmtId="164" fontId="1" fillId="0" borderId="0" xfId="0" applyNumberFormat="1" applyFont="1" applyBorder="1"/>
    <xf numFmtId="1" fontId="1" fillId="0" borderId="16" xfId="0" applyNumberFormat="1" applyFont="1" applyBorder="1"/>
    <xf numFmtId="1" fontId="1" fillId="0" borderId="0" xfId="0" applyNumberFormat="1" applyFont="1" applyBorder="1"/>
    <xf numFmtId="1" fontId="1" fillId="0" borderId="8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1" fontId="1" fillId="0" borderId="11" xfId="0" applyNumberFormat="1" applyFont="1" applyBorder="1"/>
    <xf numFmtId="0" fontId="8" fillId="2" borderId="24" xfId="0" applyFont="1" applyFill="1" applyBorder="1" applyAlignment="1">
      <alignment wrapText="1"/>
    </xf>
    <xf numFmtId="165" fontId="1" fillId="0" borderId="25" xfId="1" applyNumberFormat="1" applyFont="1" applyBorder="1" applyAlignment="1">
      <alignment horizontal="center"/>
    </xf>
    <xf numFmtId="165" fontId="7" fillId="0" borderId="0" xfId="1" applyNumberFormat="1" applyFont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2" fillId="0" borderId="12" xfId="0" applyFont="1" applyBorder="1" applyAlignment="1">
      <alignment wrapText="1"/>
    </xf>
    <xf numFmtId="0" fontId="10" fillId="2" borderId="26" xfId="0" applyFont="1" applyFill="1" applyBorder="1" applyAlignment="1">
      <alignment horizontal="center" wrapText="1"/>
    </xf>
    <xf numFmtId="0" fontId="10" fillId="2" borderId="27" xfId="0" applyFont="1" applyFill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165" fontId="11" fillId="0" borderId="28" xfId="1" applyNumberFormat="1" applyFont="1" applyBorder="1" applyAlignment="1">
      <alignment horizontal="center" wrapText="1"/>
    </xf>
    <xf numFmtId="44" fontId="11" fillId="0" borderId="28" xfId="2" applyFont="1" applyBorder="1" applyAlignment="1">
      <alignment horizontal="center" wrapText="1"/>
    </xf>
    <xf numFmtId="164" fontId="11" fillId="0" borderId="28" xfId="2" applyNumberFormat="1" applyFont="1" applyBorder="1" applyAlignment="1">
      <alignment horizontal="center" wrapText="1"/>
    </xf>
    <xf numFmtId="164" fontId="9" fillId="0" borderId="0" xfId="2" applyNumberFormat="1" applyFont="1"/>
    <xf numFmtId="0" fontId="10" fillId="2" borderId="29" xfId="0" applyFont="1" applyFill="1" applyBorder="1" applyAlignment="1">
      <alignment horizontal="center" wrapText="1"/>
    </xf>
    <xf numFmtId="0" fontId="10" fillId="2" borderId="30" xfId="0" applyFont="1" applyFill="1" applyBorder="1" applyAlignment="1">
      <alignment horizontal="center" wrapText="1"/>
    </xf>
    <xf numFmtId="0" fontId="11" fillId="0" borderId="31" xfId="0" applyFont="1" applyBorder="1" applyAlignment="1">
      <alignment horizontal="center" wrapText="1"/>
    </xf>
    <xf numFmtId="165" fontId="11" fillId="0" borderId="32" xfId="1" applyNumberFormat="1" applyFont="1" applyBorder="1" applyAlignment="1">
      <alignment horizontal="center" wrapText="1"/>
    </xf>
    <xf numFmtId="0" fontId="11" fillId="0" borderId="33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165" fontId="11" fillId="0" borderId="34" xfId="1" applyNumberFormat="1" applyFont="1" applyBorder="1" applyAlignment="1">
      <alignment horizontal="center" wrapText="1"/>
    </xf>
    <xf numFmtId="164" fontId="11" fillId="0" borderId="34" xfId="2" applyNumberFormat="1" applyFont="1" applyBorder="1" applyAlignment="1">
      <alignment horizontal="center" wrapText="1"/>
    </xf>
    <xf numFmtId="165" fontId="11" fillId="0" borderId="35" xfId="1" applyNumberFormat="1" applyFont="1" applyBorder="1" applyAlignment="1">
      <alignment horizontal="center" wrapText="1"/>
    </xf>
    <xf numFmtId="0" fontId="10" fillId="2" borderId="36" xfId="0" applyFont="1" applyFill="1" applyBorder="1" applyAlignment="1">
      <alignment horizontal="center" wrapText="1"/>
    </xf>
    <xf numFmtId="0" fontId="9" fillId="0" borderId="17" xfId="0" applyFont="1" applyBorder="1"/>
    <xf numFmtId="0" fontId="9" fillId="0" borderId="18" xfId="0" applyFont="1" applyBorder="1"/>
    <xf numFmtId="3" fontId="9" fillId="0" borderId="19" xfId="0" applyNumberFormat="1" applyFont="1" applyBorder="1"/>
    <xf numFmtId="0" fontId="8" fillId="2" borderId="37" xfId="0" applyFont="1" applyFill="1" applyBorder="1" applyAlignment="1">
      <alignment wrapText="1"/>
    </xf>
    <xf numFmtId="0" fontId="8" fillId="2" borderId="38" xfId="0" applyFont="1" applyFill="1" applyBorder="1" applyAlignment="1">
      <alignment wrapText="1"/>
    </xf>
    <xf numFmtId="165" fontId="1" fillId="0" borderId="39" xfId="1" applyNumberFormat="1" applyFont="1" applyBorder="1" applyAlignment="1">
      <alignment horizontal="center"/>
    </xf>
    <xf numFmtId="165" fontId="1" fillId="0" borderId="11" xfId="1" applyNumberFormat="1" applyFont="1" applyBorder="1" applyAlignment="1">
      <alignment horizontal="center"/>
    </xf>
    <xf numFmtId="165" fontId="11" fillId="0" borderId="34" xfId="0" applyNumberFormat="1" applyFont="1" applyBorder="1" applyAlignment="1">
      <alignment horizontal="center" wrapText="1"/>
    </xf>
    <xf numFmtId="166" fontId="9" fillId="0" borderId="18" xfId="0" applyNumberFormat="1" applyFont="1" applyBorder="1"/>
    <xf numFmtId="167" fontId="7" fillId="0" borderId="0" xfId="1" applyNumberFormat="1" applyFont="1" applyAlignment="1"/>
    <xf numFmtId="41" fontId="7" fillId="0" borderId="0" xfId="1" applyNumberFormat="1" applyFont="1" applyAlignment="1"/>
    <xf numFmtId="41" fontId="1" fillId="0" borderId="39" xfId="1" applyNumberFormat="1" applyFont="1" applyBorder="1" applyAlignment="1"/>
    <xf numFmtId="41" fontId="1" fillId="0" borderId="25" xfId="1" applyNumberFormat="1" applyFont="1" applyBorder="1" applyAlignment="1"/>
    <xf numFmtId="41" fontId="1" fillId="0" borderId="11" xfId="1" applyNumberFormat="1" applyFont="1" applyBorder="1" applyAlignment="1"/>
    <xf numFmtId="164" fontId="1" fillId="0" borderId="16" xfId="0" applyNumberFormat="1" applyFont="1" applyBorder="1"/>
    <xf numFmtId="164" fontId="1" fillId="0" borderId="15" xfId="2" applyNumberFormat="1" applyFont="1" applyBorder="1"/>
    <xf numFmtId="164" fontId="1" fillId="0" borderId="17" xfId="0" applyNumberFormat="1" applyFont="1" applyBorder="1"/>
    <xf numFmtId="164" fontId="1" fillId="0" borderId="19" xfId="0" applyNumberFormat="1" applyFont="1" applyBorder="1"/>
    <xf numFmtId="164" fontId="1" fillId="0" borderId="18" xfId="0" applyNumberFormat="1" applyFont="1" applyBorder="1"/>
    <xf numFmtId="0" fontId="8" fillId="4" borderId="12" xfId="0" applyFont="1" applyFill="1" applyBorder="1" applyAlignment="1">
      <alignment horizontal="center"/>
    </xf>
    <xf numFmtId="0" fontId="1" fillId="4" borderId="13" xfId="0" applyFont="1" applyFill="1" applyBorder="1" applyAlignment="1"/>
    <xf numFmtId="0" fontId="1" fillId="4" borderId="14" xfId="0" applyFont="1" applyFill="1" applyBorder="1" applyAlignme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7"/>
  <sheetViews>
    <sheetView zoomScale="80" zoomScaleNormal="80" workbookViewId="0">
      <selection activeCell="B35" sqref="B35"/>
    </sheetView>
  </sheetViews>
  <sheetFormatPr defaultColWidth="9.109375" defaultRowHeight="13.2"/>
  <cols>
    <col min="1" max="1" width="23.44140625" style="1" bestFit="1" customWidth="1"/>
    <col min="2" max="13" width="10" style="1" customWidth="1"/>
    <col min="14" max="14" width="9.44140625" style="1" bestFit="1" customWidth="1"/>
    <col min="15" max="16384" width="9.109375" style="1"/>
  </cols>
  <sheetData>
    <row r="1" spans="1:17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ht="26.4">
      <c r="A2" s="5" t="s">
        <v>32</v>
      </c>
      <c r="B2" s="14" t="s">
        <v>24</v>
      </c>
      <c r="C2" s="14" t="s">
        <v>5</v>
      </c>
      <c r="D2" s="14" t="s">
        <v>7</v>
      </c>
      <c r="E2" s="14" t="s">
        <v>27</v>
      </c>
      <c r="F2" s="14" t="s">
        <v>8</v>
      </c>
      <c r="G2" s="14" t="s">
        <v>25</v>
      </c>
      <c r="H2" s="14" t="s">
        <v>9</v>
      </c>
      <c r="I2" s="14" t="s">
        <v>10</v>
      </c>
      <c r="J2" s="14" t="s">
        <v>11</v>
      </c>
      <c r="K2" s="14" t="s">
        <v>12</v>
      </c>
      <c r="L2" s="14" t="s">
        <v>13</v>
      </c>
      <c r="M2" s="14" t="s">
        <v>14</v>
      </c>
      <c r="N2" s="15" t="s">
        <v>15</v>
      </c>
      <c r="O2" s="7"/>
      <c r="P2" s="7"/>
      <c r="Q2" s="7"/>
    </row>
    <row r="3" spans="1:17">
      <c r="A3" s="16" t="s">
        <v>24</v>
      </c>
      <c r="B3" s="17">
        <v>50000</v>
      </c>
      <c r="C3" s="17">
        <v>6744</v>
      </c>
      <c r="D3" s="17">
        <v>11525</v>
      </c>
      <c r="E3" s="18">
        <v>719</v>
      </c>
      <c r="F3" s="18">
        <v>7029</v>
      </c>
      <c r="G3" s="18">
        <v>251</v>
      </c>
      <c r="H3" s="18">
        <v>1867</v>
      </c>
      <c r="I3" s="18">
        <v>4189</v>
      </c>
      <c r="J3" s="18">
        <v>3633</v>
      </c>
      <c r="K3" s="18">
        <v>3601</v>
      </c>
      <c r="L3" s="18">
        <v>8385</v>
      </c>
      <c r="M3" s="18">
        <v>3198</v>
      </c>
      <c r="N3" s="19">
        <v>5951</v>
      </c>
      <c r="O3" s="7"/>
      <c r="P3" s="7"/>
      <c r="Q3" s="7"/>
    </row>
    <row r="4" spans="1:17">
      <c r="A4" s="16" t="s">
        <v>5</v>
      </c>
      <c r="B4" s="17">
        <v>6744</v>
      </c>
      <c r="C4" s="17">
        <v>50000</v>
      </c>
      <c r="D4" s="17">
        <v>4781</v>
      </c>
      <c r="E4" s="18">
        <v>6872</v>
      </c>
      <c r="F4" s="18">
        <v>2094</v>
      </c>
      <c r="G4" s="18">
        <v>6906</v>
      </c>
      <c r="H4" s="18">
        <v>8504</v>
      </c>
      <c r="I4" s="18">
        <v>7799</v>
      </c>
      <c r="J4" s="18">
        <v>7308</v>
      </c>
      <c r="K4" s="18">
        <v>10057</v>
      </c>
      <c r="L4" s="18">
        <v>5273</v>
      </c>
      <c r="M4" s="18">
        <v>7927</v>
      </c>
      <c r="N4" s="19">
        <v>5610</v>
      </c>
      <c r="O4" s="7"/>
      <c r="P4" s="7"/>
      <c r="Q4" s="7"/>
    </row>
    <row r="5" spans="1:17">
      <c r="A5" s="16" t="s">
        <v>7</v>
      </c>
      <c r="B5" s="17">
        <v>11525</v>
      </c>
      <c r="C5" s="17">
        <v>4781</v>
      </c>
      <c r="D5" s="17">
        <v>50000</v>
      </c>
      <c r="E5" s="17">
        <v>11408</v>
      </c>
      <c r="F5" s="17">
        <v>4744</v>
      </c>
      <c r="G5" s="17">
        <v>10648</v>
      </c>
      <c r="H5" s="17">
        <v>10868</v>
      </c>
      <c r="I5" s="17">
        <v>8564</v>
      </c>
      <c r="J5" s="17">
        <v>8974</v>
      </c>
      <c r="K5" s="17">
        <v>9722</v>
      </c>
      <c r="L5" s="17">
        <v>3961</v>
      </c>
      <c r="M5" s="17">
        <v>9595</v>
      </c>
      <c r="N5" s="20">
        <v>6356</v>
      </c>
      <c r="O5" s="7"/>
      <c r="P5" s="7"/>
      <c r="Q5" s="7"/>
    </row>
    <row r="6" spans="1:17">
      <c r="A6" s="16" t="s">
        <v>27</v>
      </c>
      <c r="B6" s="17">
        <v>719</v>
      </c>
      <c r="C6" s="17">
        <v>6872</v>
      </c>
      <c r="D6" s="17">
        <v>11408</v>
      </c>
      <c r="E6" s="17">
        <v>50000</v>
      </c>
      <c r="F6" s="17">
        <v>7496</v>
      </c>
      <c r="G6" s="17">
        <v>515</v>
      </c>
      <c r="H6" s="17">
        <v>1631</v>
      </c>
      <c r="I6" s="17">
        <v>3484</v>
      </c>
      <c r="J6" s="17">
        <v>2915</v>
      </c>
      <c r="K6" s="17">
        <v>3293</v>
      </c>
      <c r="L6" s="17">
        <v>7715</v>
      </c>
      <c r="M6" s="17">
        <v>2513</v>
      </c>
      <c r="N6" s="20">
        <v>5278</v>
      </c>
      <c r="O6" s="7"/>
      <c r="P6" s="7"/>
      <c r="Q6" s="7"/>
    </row>
    <row r="7" spans="1:17">
      <c r="A7" s="16" t="s">
        <v>8</v>
      </c>
      <c r="B7" s="17">
        <v>7029</v>
      </c>
      <c r="C7" s="17">
        <v>2094</v>
      </c>
      <c r="D7" s="17">
        <v>4744</v>
      </c>
      <c r="E7" s="17">
        <v>7496</v>
      </c>
      <c r="F7" s="17">
        <v>50000</v>
      </c>
      <c r="G7" s="17">
        <v>7267</v>
      </c>
      <c r="H7" s="17">
        <v>8845</v>
      </c>
      <c r="I7" s="17">
        <v>9738</v>
      </c>
      <c r="J7" s="17">
        <v>9118</v>
      </c>
      <c r="K7" s="17">
        <v>10479</v>
      </c>
      <c r="L7" s="17">
        <v>6887</v>
      </c>
      <c r="M7" s="17">
        <v>9505</v>
      </c>
      <c r="N7" s="20">
        <v>7696</v>
      </c>
      <c r="O7" s="7"/>
      <c r="P7" s="7"/>
      <c r="Q7" s="7"/>
    </row>
    <row r="8" spans="1:17">
      <c r="A8" s="16" t="s">
        <v>25</v>
      </c>
      <c r="B8" s="17">
        <v>251</v>
      </c>
      <c r="C8" s="17">
        <v>6906</v>
      </c>
      <c r="D8" s="17">
        <v>10648</v>
      </c>
      <c r="E8" s="17">
        <v>515</v>
      </c>
      <c r="F8" s="17">
        <v>7267</v>
      </c>
      <c r="G8" s="17">
        <v>50000</v>
      </c>
      <c r="H8" s="17">
        <v>1657</v>
      </c>
      <c r="I8" s="17">
        <v>3951</v>
      </c>
      <c r="J8" s="17">
        <v>3409</v>
      </c>
      <c r="K8" s="17">
        <v>3388</v>
      </c>
      <c r="L8" s="17">
        <v>8227</v>
      </c>
      <c r="M8" s="17">
        <v>2954</v>
      </c>
      <c r="N8" s="20">
        <v>5789</v>
      </c>
      <c r="O8" s="7"/>
      <c r="P8" s="7"/>
      <c r="Q8" s="7"/>
    </row>
    <row r="9" spans="1:17">
      <c r="A9" s="16" t="s">
        <v>9</v>
      </c>
      <c r="B9" s="17">
        <v>1867</v>
      </c>
      <c r="C9" s="17">
        <v>8504</v>
      </c>
      <c r="D9" s="17">
        <v>10868</v>
      </c>
      <c r="E9" s="17">
        <v>1631</v>
      </c>
      <c r="F9" s="17">
        <v>8845</v>
      </c>
      <c r="G9" s="17">
        <v>1657</v>
      </c>
      <c r="H9" s="17">
        <v>50000</v>
      </c>
      <c r="I9" s="17">
        <v>3192</v>
      </c>
      <c r="J9" s="17">
        <v>2959</v>
      </c>
      <c r="K9" s="17">
        <v>1734</v>
      </c>
      <c r="L9" s="17">
        <v>7930</v>
      </c>
      <c r="M9" s="17">
        <v>2204</v>
      </c>
      <c r="N9" s="20">
        <v>5709</v>
      </c>
      <c r="O9" s="7"/>
      <c r="P9" s="7"/>
      <c r="Q9" s="7"/>
    </row>
    <row r="10" spans="1:17">
      <c r="A10" s="16" t="s">
        <v>10</v>
      </c>
      <c r="B10" s="17">
        <v>4189</v>
      </c>
      <c r="C10" s="17">
        <v>7799</v>
      </c>
      <c r="D10" s="17">
        <v>8564</v>
      </c>
      <c r="E10" s="17">
        <v>3484</v>
      </c>
      <c r="F10" s="17">
        <v>9738</v>
      </c>
      <c r="G10" s="17">
        <v>3951</v>
      </c>
      <c r="H10" s="17">
        <v>3192</v>
      </c>
      <c r="I10" s="17">
        <v>50000</v>
      </c>
      <c r="J10" s="17">
        <v>719</v>
      </c>
      <c r="K10" s="17">
        <v>2895</v>
      </c>
      <c r="L10" s="17">
        <v>4739</v>
      </c>
      <c r="M10" s="17">
        <v>1031</v>
      </c>
      <c r="N10" s="20">
        <v>2710</v>
      </c>
      <c r="O10" s="7"/>
      <c r="P10" s="7"/>
      <c r="Q10" s="7"/>
    </row>
    <row r="11" spans="1:17">
      <c r="A11" s="16" t="s">
        <v>11</v>
      </c>
      <c r="B11" s="17">
        <v>3633</v>
      </c>
      <c r="C11" s="17">
        <v>7308</v>
      </c>
      <c r="D11" s="17">
        <v>8974</v>
      </c>
      <c r="E11" s="17">
        <v>2915</v>
      </c>
      <c r="F11" s="17">
        <v>9118</v>
      </c>
      <c r="G11" s="17">
        <v>3409</v>
      </c>
      <c r="H11" s="17">
        <v>2959</v>
      </c>
      <c r="I11" s="17">
        <v>719</v>
      </c>
      <c r="J11" s="17">
        <v>50000</v>
      </c>
      <c r="K11" s="17">
        <v>3110</v>
      </c>
      <c r="L11" s="17">
        <v>5030</v>
      </c>
      <c r="M11" s="17">
        <v>812</v>
      </c>
      <c r="N11" s="20">
        <v>2754</v>
      </c>
      <c r="O11" s="7"/>
      <c r="P11" s="7"/>
      <c r="Q11" s="7"/>
    </row>
    <row r="12" spans="1:17">
      <c r="A12" s="16" t="s">
        <v>12</v>
      </c>
      <c r="B12" s="17">
        <v>3601</v>
      </c>
      <c r="C12" s="17">
        <v>10057</v>
      </c>
      <c r="D12" s="17">
        <v>9722</v>
      </c>
      <c r="E12" s="17">
        <v>3293</v>
      </c>
      <c r="F12" s="17">
        <v>10479</v>
      </c>
      <c r="G12" s="17">
        <v>3388</v>
      </c>
      <c r="H12" s="17">
        <v>1734</v>
      </c>
      <c r="I12" s="17">
        <v>2895</v>
      </c>
      <c r="J12" s="17">
        <v>3110</v>
      </c>
      <c r="K12" s="17">
        <v>50000</v>
      </c>
      <c r="L12" s="17">
        <v>7190</v>
      </c>
      <c r="M12" s="17">
        <v>2345</v>
      </c>
      <c r="N12" s="20">
        <v>5584</v>
      </c>
      <c r="O12" s="7"/>
      <c r="P12" s="7"/>
      <c r="Q12" s="7"/>
    </row>
    <row r="13" spans="1:17">
      <c r="A13" s="16" t="s">
        <v>13</v>
      </c>
      <c r="B13" s="17">
        <v>8385</v>
      </c>
      <c r="C13" s="17">
        <v>5273</v>
      </c>
      <c r="D13" s="17">
        <v>3961</v>
      </c>
      <c r="E13" s="17">
        <v>7715</v>
      </c>
      <c r="F13" s="17">
        <v>6887</v>
      </c>
      <c r="G13" s="17">
        <v>8227</v>
      </c>
      <c r="H13" s="17">
        <v>7930</v>
      </c>
      <c r="I13" s="17">
        <v>4739</v>
      </c>
      <c r="J13" s="17">
        <v>5030</v>
      </c>
      <c r="K13" s="17">
        <v>7190</v>
      </c>
      <c r="L13" s="17">
        <v>50000</v>
      </c>
      <c r="M13" s="17">
        <v>5733</v>
      </c>
      <c r="N13" s="20">
        <v>2437</v>
      </c>
      <c r="O13" s="7"/>
      <c r="P13" s="7"/>
      <c r="Q13" s="7"/>
    </row>
    <row r="14" spans="1:17">
      <c r="A14" s="16" t="s">
        <v>14</v>
      </c>
      <c r="B14" s="17">
        <v>3198</v>
      </c>
      <c r="C14" s="17">
        <v>7927</v>
      </c>
      <c r="D14" s="17">
        <v>9595</v>
      </c>
      <c r="E14" s="17">
        <v>2513</v>
      </c>
      <c r="F14" s="17">
        <v>9505</v>
      </c>
      <c r="G14" s="17">
        <v>2954</v>
      </c>
      <c r="H14" s="17">
        <v>2204</v>
      </c>
      <c r="I14" s="17">
        <v>1031</v>
      </c>
      <c r="J14" s="17">
        <v>812</v>
      </c>
      <c r="K14" s="17">
        <v>2345</v>
      </c>
      <c r="L14" s="17">
        <v>5733</v>
      </c>
      <c r="M14" s="17">
        <v>50000</v>
      </c>
      <c r="N14" s="20">
        <v>3544</v>
      </c>
      <c r="O14" s="7"/>
      <c r="P14" s="7"/>
      <c r="Q14" s="7"/>
    </row>
    <row r="15" spans="1:17">
      <c r="A15" s="21" t="s">
        <v>15</v>
      </c>
      <c r="B15" s="22">
        <v>5951</v>
      </c>
      <c r="C15" s="22">
        <v>5610</v>
      </c>
      <c r="D15" s="22">
        <v>6356</v>
      </c>
      <c r="E15" s="22">
        <v>5278</v>
      </c>
      <c r="F15" s="22">
        <v>7696</v>
      </c>
      <c r="G15" s="22">
        <v>5789</v>
      </c>
      <c r="H15" s="22">
        <v>5709</v>
      </c>
      <c r="I15" s="22">
        <v>2710</v>
      </c>
      <c r="J15" s="22">
        <v>2754</v>
      </c>
      <c r="K15" s="22">
        <v>5584</v>
      </c>
      <c r="L15" s="22">
        <v>2437</v>
      </c>
      <c r="M15" s="22">
        <v>3544</v>
      </c>
      <c r="N15" s="23">
        <v>50000</v>
      </c>
      <c r="O15" s="7"/>
      <c r="P15" s="7"/>
      <c r="Q15" s="7"/>
    </row>
    <row r="16" spans="1:17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39.6">
      <c r="A18" s="58" t="str">
        <f>'Tour Travel Schedule'!A39</f>
        <v>VARIABLE COST PER MILE TRAVELED @ $3/MILE</v>
      </c>
      <c r="B18" s="14" t="s">
        <v>24</v>
      </c>
      <c r="C18" s="14" t="s">
        <v>5</v>
      </c>
      <c r="D18" s="14" t="s">
        <v>7</v>
      </c>
      <c r="E18" s="14" t="s">
        <v>27</v>
      </c>
      <c r="F18" s="14" t="s">
        <v>8</v>
      </c>
      <c r="G18" s="14" t="s">
        <v>25</v>
      </c>
      <c r="H18" s="14" t="s">
        <v>9</v>
      </c>
      <c r="I18" s="14" t="s">
        <v>10</v>
      </c>
      <c r="J18" s="14" t="s">
        <v>11</v>
      </c>
      <c r="K18" s="14" t="s">
        <v>12</v>
      </c>
      <c r="L18" s="14" t="s">
        <v>13</v>
      </c>
      <c r="M18" s="14" t="s">
        <v>14</v>
      </c>
      <c r="N18" s="15" t="s">
        <v>15</v>
      </c>
      <c r="O18" s="7"/>
      <c r="P18" s="7"/>
      <c r="Q18" s="7"/>
    </row>
    <row r="19" spans="1:17">
      <c r="A19" s="16" t="s">
        <v>24</v>
      </c>
      <c r="B19" s="17">
        <f>'Tour Travel Schedule'!B40</f>
        <v>50000</v>
      </c>
      <c r="C19" s="17">
        <f>'Tour Travel Schedule'!C40</f>
        <v>20232</v>
      </c>
      <c r="D19" s="17">
        <f>'Tour Travel Schedule'!D40</f>
        <v>34575</v>
      </c>
      <c r="E19" s="17">
        <f>'Tour Travel Schedule'!E40</f>
        <v>2157</v>
      </c>
      <c r="F19" s="17">
        <f>'Tour Travel Schedule'!F40</f>
        <v>21087</v>
      </c>
      <c r="G19" s="17">
        <f>'Tour Travel Schedule'!G40</f>
        <v>753</v>
      </c>
      <c r="H19" s="17">
        <f>'Tour Travel Schedule'!H40</f>
        <v>5601</v>
      </c>
      <c r="I19" s="17">
        <f>'Tour Travel Schedule'!I40</f>
        <v>12567</v>
      </c>
      <c r="J19" s="17">
        <f>'Tour Travel Schedule'!J40</f>
        <v>10899</v>
      </c>
      <c r="K19" s="17">
        <f>'Tour Travel Schedule'!K40</f>
        <v>10803</v>
      </c>
      <c r="L19" s="17">
        <f>'Tour Travel Schedule'!L40</f>
        <v>25155</v>
      </c>
      <c r="M19" s="17">
        <f>'Tour Travel Schedule'!M40</f>
        <v>9594</v>
      </c>
      <c r="N19" s="20">
        <f>'Tour Travel Schedule'!N40</f>
        <v>17853</v>
      </c>
      <c r="O19" s="7"/>
      <c r="P19" s="7"/>
      <c r="Q19" s="7"/>
    </row>
    <row r="20" spans="1:17">
      <c r="A20" s="16" t="s">
        <v>5</v>
      </c>
      <c r="B20" s="17">
        <f>'Tour Travel Schedule'!B41</f>
        <v>20232</v>
      </c>
      <c r="C20" s="17">
        <f>'Tour Travel Schedule'!C41</f>
        <v>50000</v>
      </c>
      <c r="D20" s="17">
        <f>'Tour Travel Schedule'!D41</f>
        <v>14343</v>
      </c>
      <c r="E20" s="17">
        <f>'Tour Travel Schedule'!E41</f>
        <v>20616</v>
      </c>
      <c r="F20" s="17">
        <f>'Tour Travel Schedule'!F41</f>
        <v>6282</v>
      </c>
      <c r="G20" s="17">
        <f>'Tour Travel Schedule'!G41</f>
        <v>20718</v>
      </c>
      <c r="H20" s="17">
        <f>'Tour Travel Schedule'!H41</f>
        <v>25512</v>
      </c>
      <c r="I20" s="17">
        <f>'Tour Travel Schedule'!I41</f>
        <v>23397</v>
      </c>
      <c r="J20" s="17">
        <f>'Tour Travel Schedule'!J41</f>
        <v>21924</v>
      </c>
      <c r="K20" s="17">
        <f>'Tour Travel Schedule'!K41</f>
        <v>30171</v>
      </c>
      <c r="L20" s="17">
        <f>'Tour Travel Schedule'!L41</f>
        <v>15819</v>
      </c>
      <c r="M20" s="17">
        <f>'Tour Travel Schedule'!M41</f>
        <v>23781</v>
      </c>
      <c r="N20" s="20">
        <f>'Tour Travel Schedule'!N41</f>
        <v>16830</v>
      </c>
      <c r="O20" s="7"/>
      <c r="P20" s="7"/>
      <c r="Q20" s="7"/>
    </row>
    <row r="21" spans="1:17">
      <c r="A21" s="16" t="s">
        <v>7</v>
      </c>
      <c r="B21" s="17">
        <f>'Tour Travel Schedule'!B42</f>
        <v>34575</v>
      </c>
      <c r="C21" s="17">
        <f>'Tour Travel Schedule'!C42</f>
        <v>14343</v>
      </c>
      <c r="D21" s="17">
        <f>'Tour Travel Schedule'!D42</f>
        <v>50000</v>
      </c>
      <c r="E21" s="17">
        <f>'Tour Travel Schedule'!E42</f>
        <v>34224</v>
      </c>
      <c r="F21" s="17">
        <f>'Tour Travel Schedule'!F42</f>
        <v>14232</v>
      </c>
      <c r="G21" s="17">
        <f>'Tour Travel Schedule'!G42</f>
        <v>31944</v>
      </c>
      <c r="H21" s="17">
        <f>'Tour Travel Schedule'!H42</f>
        <v>32604</v>
      </c>
      <c r="I21" s="17">
        <f>'Tour Travel Schedule'!I42</f>
        <v>25692</v>
      </c>
      <c r="J21" s="17">
        <f>'Tour Travel Schedule'!J42</f>
        <v>26922</v>
      </c>
      <c r="K21" s="17">
        <f>'Tour Travel Schedule'!K42</f>
        <v>29166</v>
      </c>
      <c r="L21" s="17">
        <f>'Tour Travel Schedule'!L42</f>
        <v>11883</v>
      </c>
      <c r="M21" s="17">
        <f>'Tour Travel Schedule'!M42</f>
        <v>28785</v>
      </c>
      <c r="N21" s="20">
        <f>'Tour Travel Schedule'!N42</f>
        <v>19068</v>
      </c>
      <c r="O21" s="7"/>
      <c r="P21" s="7"/>
      <c r="Q21" s="7"/>
    </row>
    <row r="22" spans="1:17">
      <c r="A22" s="16" t="s">
        <v>27</v>
      </c>
      <c r="B22" s="17">
        <f>'Tour Travel Schedule'!B43</f>
        <v>2157</v>
      </c>
      <c r="C22" s="17">
        <f>'Tour Travel Schedule'!C43</f>
        <v>20616</v>
      </c>
      <c r="D22" s="17">
        <f>'Tour Travel Schedule'!D43</f>
        <v>34224</v>
      </c>
      <c r="E22" s="17">
        <f>'Tour Travel Schedule'!E43</f>
        <v>50000</v>
      </c>
      <c r="F22" s="17">
        <f>'Tour Travel Schedule'!F43</f>
        <v>22488</v>
      </c>
      <c r="G22" s="17">
        <f>'Tour Travel Schedule'!G43</f>
        <v>1545</v>
      </c>
      <c r="H22" s="17">
        <f>'Tour Travel Schedule'!H43</f>
        <v>4893</v>
      </c>
      <c r="I22" s="17">
        <f>'Tour Travel Schedule'!I43</f>
        <v>10452</v>
      </c>
      <c r="J22" s="17">
        <f>'Tour Travel Schedule'!J43</f>
        <v>8745</v>
      </c>
      <c r="K22" s="17">
        <f>'Tour Travel Schedule'!K43</f>
        <v>9879</v>
      </c>
      <c r="L22" s="17">
        <f>'Tour Travel Schedule'!L43</f>
        <v>23145</v>
      </c>
      <c r="M22" s="17">
        <f>'Tour Travel Schedule'!M43</f>
        <v>7539</v>
      </c>
      <c r="N22" s="20">
        <f>'Tour Travel Schedule'!N43</f>
        <v>15834</v>
      </c>
      <c r="O22" s="7"/>
      <c r="P22" s="7"/>
      <c r="Q22" s="7"/>
    </row>
    <row r="23" spans="1:17">
      <c r="A23" s="16" t="s">
        <v>8</v>
      </c>
      <c r="B23" s="17">
        <f>'Tour Travel Schedule'!B44</f>
        <v>21087</v>
      </c>
      <c r="C23" s="17">
        <f>'Tour Travel Schedule'!C44</f>
        <v>6282</v>
      </c>
      <c r="D23" s="17">
        <f>'Tour Travel Schedule'!D44</f>
        <v>14232</v>
      </c>
      <c r="E23" s="17">
        <f>'Tour Travel Schedule'!E44</f>
        <v>22488</v>
      </c>
      <c r="F23" s="17">
        <f>'Tour Travel Schedule'!F44</f>
        <v>50000</v>
      </c>
      <c r="G23" s="17">
        <f>'Tour Travel Schedule'!G44</f>
        <v>21801</v>
      </c>
      <c r="H23" s="17">
        <f>'Tour Travel Schedule'!H44</f>
        <v>26535</v>
      </c>
      <c r="I23" s="17">
        <f>'Tour Travel Schedule'!I44</f>
        <v>29214</v>
      </c>
      <c r="J23" s="17">
        <f>'Tour Travel Schedule'!J44</f>
        <v>27354</v>
      </c>
      <c r="K23" s="17">
        <f>'Tour Travel Schedule'!K44</f>
        <v>31437</v>
      </c>
      <c r="L23" s="17">
        <f>'Tour Travel Schedule'!L44</f>
        <v>20661</v>
      </c>
      <c r="M23" s="17">
        <f>'Tour Travel Schedule'!M44</f>
        <v>28515</v>
      </c>
      <c r="N23" s="20">
        <f>'Tour Travel Schedule'!N44</f>
        <v>23088</v>
      </c>
      <c r="O23" s="7"/>
      <c r="P23" s="7"/>
      <c r="Q23" s="7"/>
    </row>
    <row r="24" spans="1:17">
      <c r="A24" s="16" t="s">
        <v>25</v>
      </c>
      <c r="B24" s="17">
        <f>'Tour Travel Schedule'!B45</f>
        <v>753</v>
      </c>
      <c r="C24" s="17">
        <f>'Tour Travel Schedule'!C45</f>
        <v>20718</v>
      </c>
      <c r="D24" s="17">
        <f>'Tour Travel Schedule'!D45</f>
        <v>31944</v>
      </c>
      <c r="E24" s="17">
        <f>'Tour Travel Schedule'!E45</f>
        <v>1545</v>
      </c>
      <c r="F24" s="17">
        <f>'Tour Travel Schedule'!F45</f>
        <v>21801</v>
      </c>
      <c r="G24" s="17">
        <f>'Tour Travel Schedule'!G45</f>
        <v>50000</v>
      </c>
      <c r="H24" s="17">
        <f>'Tour Travel Schedule'!H45</f>
        <v>4971</v>
      </c>
      <c r="I24" s="17">
        <f>'Tour Travel Schedule'!I45</f>
        <v>11853</v>
      </c>
      <c r="J24" s="17">
        <f>'Tour Travel Schedule'!J45</f>
        <v>10227</v>
      </c>
      <c r="K24" s="17">
        <f>'Tour Travel Schedule'!K45</f>
        <v>10164</v>
      </c>
      <c r="L24" s="17">
        <f>'Tour Travel Schedule'!L45</f>
        <v>24681</v>
      </c>
      <c r="M24" s="17">
        <f>'Tour Travel Schedule'!M45</f>
        <v>8862</v>
      </c>
      <c r="N24" s="20">
        <f>'Tour Travel Schedule'!N45</f>
        <v>17367</v>
      </c>
      <c r="O24" s="7"/>
      <c r="P24" s="7"/>
      <c r="Q24" s="7"/>
    </row>
    <row r="25" spans="1:17">
      <c r="A25" s="16" t="s">
        <v>9</v>
      </c>
      <c r="B25" s="17">
        <f>'Tour Travel Schedule'!B46</f>
        <v>5601</v>
      </c>
      <c r="C25" s="17">
        <f>'Tour Travel Schedule'!C46</f>
        <v>25512</v>
      </c>
      <c r="D25" s="17">
        <f>'Tour Travel Schedule'!D46</f>
        <v>32604</v>
      </c>
      <c r="E25" s="17">
        <f>'Tour Travel Schedule'!E46</f>
        <v>4893</v>
      </c>
      <c r="F25" s="17">
        <f>'Tour Travel Schedule'!F46</f>
        <v>26535</v>
      </c>
      <c r="G25" s="17">
        <f>'Tour Travel Schedule'!G46</f>
        <v>4971</v>
      </c>
      <c r="H25" s="17">
        <f>'Tour Travel Schedule'!H46</f>
        <v>50000</v>
      </c>
      <c r="I25" s="17">
        <f>'Tour Travel Schedule'!I46</f>
        <v>9576</v>
      </c>
      <c r="J25" s="17">
        <f>'Tour Travel Schedule'!J46</f>
        <v>8877</v>
      </c>
      <c r="K25" s="17">
        <f>'Tour Travel Schedule'!K46</f>
        <v>5202</v>
      </c>
      <c r="L25" s="17">
        <f>'Tour Travel Schedule'!L46</f>
        <v>23790</v>
      </c>
      <c r="M25" s="17">
        <f>'Tour Travel Schedule'!M46</f>
        <v>6612</v>
      </c>
      <c r="N25" s="20">
        <f>'Tour Travel Schedule'!N46</f>
        <v>17127</v>
      </c>
      <c r="O25" s="7"/>
      <c r="P25" s="7"/>
      <c r="Q25" s="7"/>
    </row>
    <row r="26" spans="1:17">
      <c r="A26" s="16" t="s">
        <v>10</v>
      </c>
      <c r="B26" s="17">
        <f>'Tour Travel Schedule'!B47</f>
        <v>12567</v>
      </c>
      <c r="C26" s="17">
        <f>'Tour Travel Schedule'!C47</f>
        <v>23397</v>
      </c>
      <c r="D26" s="17">
        <f>'Tour Travel Schedule'!D47</f>
        <v>25692</v>
      </c>
      <c r="E26" s="17">
        <f>'Tour Travel Schedule'!E47</f>
        <v>10452</v>
      </c>
      <c r="F26" s="17">
        <f>'Tour Travel Schedule'!F47</f>
        <v>29214</v>
      </c>
      <c r="G26" s="17">
        <f>'Tour Travel Schedule'!G47</f>
        <v>11853</v>
      </c>
      <c r="H26" s="17">
        <f>'Tour Travel Schedule'!H47</f>
        <v>9576</v>
      </c>
      <c r="I26" s="17">
        <f>'Tour Travel Schedule'!I47</f>
        <v>50000</v>
      </c>
      <c r="J26" s="17">
        <f>'Tour Travel Schedule'!J47</f>
        <v>2157</v>
      </c>
      <c r="K26" s="17">
        <f>'Tour Travel Schedule'!K47</f>
        <v>8685</v>
      </c>
      <c r="L26" s="17">
        <f>'Tour Travel Schedule'!L47</f>
        <v>14217</v>
      </c>
      <c r="M26" s="17">
        <f>'Tour Travel Schedule'!M47</f>
        <v>3093</v>
      </c>
      <c r="N26" s="20">
        <f>'Tour Travel Schedule'!N47</f>
        <v>8130</v>
      </c>
      <c r="O26" s="7"/>
      <c r="P26" s="7"/>
      <c r="Q26" s="7"/>
    </row>
    <row r="27" spans="1:17">
      <c r="A27" s="16" t="s">
        <v>11</v>
      </c>
      <c r="B27" s="17">
        <f>'Tour Travel Schedule'!B48</f>
        <v>10899</v>
      </c>
      <c r="C27" s="17">
        <f>'Tour Travel Schedule'!C48</f>
        <v>21924</v>
      </c>
      <c r="D27" s="17">
        <f>'Tour Travel Schedule'!D48</f>
        <v>26922</v>
      </c>
      <c r="E27" s="17">
        <f>'Tour Travel Schedule'!E48</f>
        <v>8745</v>
      </c>
      <c r="F27" s="17">
        <f>'Tour Travel Schedule'!F48</f>
        <v>27354</v>
      </c>
      <c r="G27" s="17">
        <f>'Tour Travel Schedule'!G48</f>
        <v>10227</v>
      </c>
      <c r="H27" s="17">
        <f>'Tour Travel Schedule'!H48</f>
        <v>8877</v>
      </c>
      <c r="I27" s="17">
        <f>'Tour Travel Schedule'!I48</f>
        <v>2157</v>
      </c>
      <c r="J27" s="17">
        <f>'Tour Travel Schedule'!J48</f>
        <v>50000</v>
      </c>
      <c r="K27" s="17">
        <f>'Tour Travel Schedule'!K48</f>
        <v>9330</v>
      </c>
      <c r="L27" s="17">
        <f>'Tour Travel Schedule'!L48</f>
        <v>15090</v>
      </c>
      <c r="M27" s="17">
        <f>'Tour Travel Schedule'!M48</f>
        <v>2436</v>
      </c>
      <c r="N27" s="20">
        <f>'Tour Travel Schedule'!N48</f>
        <v>8262</v>
      </c>
      <c r="O27" s="7"/>
      <c r="P27" s="7"/>
      <c r="Q27" s="7"/>
    </row>
    <row r="28" spans="1:17">
      <c r="A28" s="16" t="s">
        <v>12</v>
      </c>
      <c r="B28" s="17">
        <f>'Tour Travel Schedule'!B49</f>
        <v>10803</v>
      </c>
      <c r="C28" s="17">
        <f>'Tour Travel Schedule'!C49</f>
        <v>30171</v>
      </c>
      <c r="D28" s="17">
        <f>'Tour Travel Schedule'!D49</f>
        <v>29166</v>
      </c>
      <c r="E28" s="17">
        <f>'Tour Travel Schedule'!E49</f>
        <v>9879</v>
      </c>
      <c r="F28" s="17">
        <f>'Tour Travel Schedule'!F49</f>
        <v>31437</v>
      </c>
      <c r="G28" s="17">
        <f>'Tour Travel Schedule'!G49</f>
        <v>10164</v>
      </c>
      <c r="H28" s="17">
        <f>'Tour Travel Schedule'!H49</f>
        <v>5202</v>
      </c>
      <c r="I28" s="17">
        <f>'Tour Travel Schedule'!I49</f>
        <v>8685</v>
      </c>
      <c r="J28" s="17">
        <f>'Tour Travel Schedule'!J49</f>
        <v>9330</v>
      </c>
      <c r="K28" s="17">
        <f>'Tour Travel Schedule'!K49</f>
        <v>50000</v>
      </c>
      <c r="L28" s="17">
        <f>'Tour Travel Schedule'!L49</f>
        <v>21570</v>
      </c>
      <c r="M28" s="17">
        <f>'Tour Travel Schedule'!M49</f>
        <v>7035</v>
      </c>
      <c r="N28" s="20">
        <f>'Tour Travel Schedule'!N49</f>
        <v>16752</v>
      </c>
      <c r="O28" s="7"/>
      <c r="P28" s="7"/>
      <c r="Q28" s="7"/>
    </row>
    <row r="29" spans="1:17">
      <c r="A29" s="16" t="s">
        <v>13</v>
      </c>
      <c r="B29" s="17">
        <f>'Tour Travel Schedule'!B50</f>
        <v>25155</v>
      </c>
      <c r="C29" s="17">
        <f>'Tour Travel Schedule'!C50</f>
        <v>15819</v>
      </c>
      <c r="D29" s="17">
        <f>'Tour Travel Schedule'!D50</f>
        <v>11883</v>
      </c>
      <c r="E29" s="17">
        <f>'Tour Travel Schedule'!E50</f>
        <v>23145</v>
      </c>
      <c r="F29" s="17">
        <f>'Tour Travel Schedule'!F50</f>
        <v>20661</v>
      </c>
      <c r="G29" s="17">
        <f>'Tour Travel Schedule'!G50</f>
        <v>24681</v>
      </c>
      <c r="H29" s="17">
        <f>'Tour Travel Schedule'!H50</f>
        <v>23790</v>
      </c>
      <c r="I29" s="17">
        <f>'Tour Travel Schedule'!I50</f>
        <v>14217</v>
      </c>
      <c r="J29" s="17">
        <f>'Tour Travel Schedule'!J50</f>
        <v>15090</v>
      </c>
      <c r="K29" s="17">
        <f>'Tour Travel Schedule'!K50</f>
        <v>21570</v>
      </c>
      <c r="L29" s="17">
        <f>'Tour Travel Schedule'!L50</f>
        <v>50000</v>
      </c>
      <c r="M29" s="17">
        <f>'Tour Travel Schedule'!M50</f>
        <v>17199</v>
      </c>
      <c r="N29" s="20">
        <f>'Tour Travel Schedule'!N50</f>
        <v>7311</v>
      </c>
      <c r="O29" s="7"/>
      <c r="P29" s="7"/>
      <c r="Q29" s="7"/>
    </row>
    <row r="30" spans="1:17">
      <c r="A30" s="16" t="s">
        <v>14</v>
      </c>
      <c r="B30" s="17">
        <f>'Tour Travel Schedule'!B51</f>
        <v>9594</v>
      </c>
      <c r="C30" s="17">
        <f>'Tour Travel Schedule'!C51</f>
        <v>23781</v>
      </c>
      <c r="D30" s="17">
        <f>'Tour Travel Schedule'!D51</f>
        <v>28785</v>
      </c>
      <c r="E30" s="17">
        <f>'Tour Travel Schedule'!E51</f>
        <v>7539</v>
      </c>
      <c r="F30" s="17">
        <f>'Tour Travel Schedule'!F51</f>
        <v>28515</v>
      </c>
      <c r="G30" s="17">
        <f>'Tour Travel Schedule'!G51</f>
        <v>8862</v>
      </c>
      <c r="H30" s="17">
        <f>'Tour Travel Schedule'!H51</f>
        <v>6612</v>
      </c>
      <c r="I30" s="17">
        <f>'Tour Travel Schedule'!I51</f>
        <v>3093</v>
      </c>
      <c r="J30" s="17">
        <f>'Tour Travel Schedule'!J51</f>
        <v>2436</v>
      </c>
      <c r="K30" s="17">
        <f>'Tour Travel Schedule'!K51</f>
        <v>7035</v>
      </c>
      <c r="L30" s="17">
        <f>'Tour Travel Schedule'!L51</f>
        <v>17199</v>
      </c>
      <c r="M30" s="17">
        <f>'Tour Travel Schedule'!M51</f>
        <v>50000</v>
      </c>
      <c r="N30" s="20">
        <f>'Tour Travel Schedule'!N51</f>
        <v>10632</v>
      </c>
      <c r="O30" s="7"/>
      <c r="P30" s="7"/>
      <c r="Q30" s="7"/>
    </row>
    <row r="31" spans="1:17">
      <c r="A31" s="21" t="s">
        <v>15</v>
      </c>
      <c r="B31" s="22">
        <f>'Tour Travel Schedule'!B52</f>
        <v>17853</v>
      </c>
      <c r="C31" s="22">
        <f>'Tour Travel Schedule'!C52</f>
        <v>16830</v>
      </c>
      <c r="D31" s="22">
        <f>'Tour Travel Schedule'!D52</f>
        <v>19068</v>
      </c>
      <c r="E31" s="22">
        <f>'Tour Travel Schedule'!E52</f>
        <v>15834</v>
      </c>
      <c r="F31" s="22">
        <f>'Tour Travel Schedule'!F52</f>
        <v>23088</v>
      </c>
      <c r="G31" s="22">
        <f>'Tour Travel Schedule'!G52</f>
        <v>17367</v>
      </c>
      <c r="H31" s="22">
        <f>'Tour Travel Schedule'!H52</f>
        <v>17127</v>
      </c>
      <c r="I31" s="22">
        <f>'Tour Travel Schedule'!I52</f>
        <v>8130</v>
      </c>
      <c r="J31" s="22">
        <f>'Tour Travel Schedule'!J52</f>
        <v>8262</v>
      </c>
      <c r="K31" s="22">
        <f>'Tour Travel Schedule'!K52</f>
        <v>16752</v>
      </c>
      <c r="L31" s="22">
        <f>'Tour Travel Schedule'!L52</f>
        <v>7311</v>
      </c>
      <c r="M31" s="22">
        <f>'Tour Travel Schedule'!M52</f>
        <v>10632</v>
      </c>
      <c r="N31" s="23">
        <f>'Tour Travel Schedule'!N52</f>
        <v>50000</v>
      </c>
      <c r="O31" s="7"/>
      <c r="P31" s="7"/>
      <c r="Q31" s="7"/>
    </row>
    <row r="32" spans="1:17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5:17">
      <c r="O33" s="7"/>
      <c r="P33" s="7"/>
      <c r="Q33" s="7"/>
    </row>
    <row r="34" spans="15:17">
      <c r="O34" s="7"/>
      <c r="P34" s="7"/>
      <c r="Q34" s="7"/>
    </row>
    <row r="35" spans="15:17">
      <c r="O35" s="7"/>
      <c r="P35" s="7"/>
      <c r="Q35" s="7"/>
    </row>
    <row r="36" spans="15:17">
      <c r="O36" s="7"/>
      <c r="P36" s="7"/>
      <c r="Q36" s="7"/>
    </row>
    <row r="37" spans="15:17">
      <c r="O37" s="7"/>
      <c r="P37" s="7"/>
      <c r="Q37" s="7"/>
    </row>
    <row r="38" spans="15:17">
      <c r="O38" s="7"/>
      <c r="P38" s="7"/>
      <c r="Q38" s="7"/>
    </row>
    <row r="39" spans="15:17">
      <c r="O39" s="7"/>
      <c r="P39" s="7"/>
      <c r="Q39" s="7"/>
    </row>
    <row r="40" spans="15:17">
      <c r="O40" s="7"/>
      <c r="P40" s="7"/>
      <c r="Q40" s="7"/>
    </row>
    <row r="41" spans="15:17">
      <c r="O41" s="7"/>
      <c r="P41" s="7"/>
      <c r="Q41" s="7"/>
    </row>
    <row r="42" spans="15:17">
      <c r="O42" s="7"/>
      <c r="P42" s="7"/>
      <c r="Q42" s="7"/>
    </row>
    <row r="43" spans="15:17">
      <c r="O43" s="7"/>
      <c r="P43" s="7"/>
      <c r="Q43" s="7"/>
    </row>
    <row r="44" spans="15:17">
      <c r="O44" s="7"/>
      <c r="P44" s="7"/>
      <c r="Q44" s="7"/>
    </row>
    <row r="45" spans="15:17">
      <c r="O45" s="7"/>
      <c r="P45" s="7"/>
      <c r="Q45" s="7"/>
    </row>
    <row r="46" spans="15:17">
      <c r="O46" s="7"/>
      <c r="P46" s="7"/>
      <c r="Q46" s="7"/>
    </row>
    <row r="47" spans="15:17">
      <c r="O47" s="7"/>
      <c r="P47" s="7"/>
      <c r="Q47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8"/>
  <sheetViews>
    <sheetView zoomScale="80" zoomScaleNormal="80" workbookViewId="0">
      <selection activeCell="F17" sqref="F17"/>
    </sheetView>
  </sheetViews>
  <sheetFormatPr defaultColWidth="9.109375" defaultRowHeight="13.8"/>
  <cols>
    <col min="1" max="1" width="2.5546875" style="24" customWidth="1"/>
    <col min="2" max="2" width="9.109375" style="24"/>
    <col min="3" max="3" width="16.5546875" style="24" bestFit="1" customWidth="1"/>
    <col min="4" max="4" width="12.33203125" style="24" bestFit="1" customWidth="1"/>
    <col min="5" max="5" width="16.88671875" style="24" customWidth="1"/>
    <col min="6" max="6" width="11.44140625" style="24" customWidth="1"/>
    <col min="7" max="7" width="11.6640625" style="24" bestFit="1" customWidth="1"/>
    <col min="8" max="8" width="16.33203125" style="24" customWidth="1"/>
    <col min="9" max="9" width="12.33203125" style="24" customWidth="1"/>
    <col min="10" max="10" width="17.5546875" style="24" customWidth="1"/>
    <col min="11" max="12" width="9.109375" style="24"/>
    <col min="13" max="13" width="11.44140625" style="24" bestFit="1" customWidth="1"/>
    <col min="14" max="14" width="15.109375" style="24" bestFit="1" customWidth="1"/>
    <col min="15" max="15" width="11.44140625" style="24" bestFit="1" customWidth="1"/>
    <col min="16" max="16" width="10" style="24" bestFit="1" customWidth="1"/>
    <col min="17" max="16384" width="9.109375" style="24"/>
  </cols>
  <sheetData>
    <row r="1" spans="1:16" s="1" customFormat="1" ht="13.2"/>
    <row r="3" spans="1:16" s="25" customFormat="1" ht="41.4">
      <c r="B3" s="66" t="s">
        <v>35</v>
      </c>
      <c r="C3" s="59" t="s">
        <v>33</v>
      </c>
      <c r="D3" s="59" t="s">
        <v>34</v>
      </c>
      <c r="E3" s="59" t="s">
        <v>1</v>
      </c>
      <c r="F3" s="59" t="s">
        <v>2</v>
      </c>
      <c r="G3" s="59" t="s">
        <v>3</v>
      </c>
      <c r="H3" s="59" t="s">
        <v>69</v>
      </c>
      <c r="I3" s="59" t="s">
        <v>71</v>
      </c>
      <c r="J3" s="67" t="s">
        <v>53</v>
      </c>
      <c r="M3" s="75" t="s">
        <v>66</v>
      </c>
      <c r="N3" s="60" t="s">
        <v>67</v>
      </c>
      <c r="O3" s="60" t="s">
        <v>68</v>
      </c>
      <c r="P3" s="67" t="s">
        <v>63</v>
      </c>
    </row>
    <row r="4" spans="1:16">
      <c r="B4" s="68">
        <v>1</v>
      </c>
      <c r="C4" s="61" t="s">
        <v>24</v>
      </c>
      <c r="D4" s="61" t="s">
        <v>4</v>
      </c>
      <c r="E4" s="62">
        <v>33200000</v>
      </c>
      <c r="F4" s="62">
        <f>$O$4*($N$4*E4)</f>
        <v>359708.29957170971</v>
      </c>
      <c r="G4" s="63">
        <v>150</v>
      </c>
      <c r="H4" s="64">
        <f>G4*F4</f>
        <v>53956244.93575646</v>
      </c>
      <c r="I4" s="61">
        <v>4</v>
      </c>
      <c r="J4" s="69">
        <f>F4/I4</f>
        <v>89927.074892927427</v>
      </c>
      <c r="M4" s="76">
        <v>15</v>
      </c>
      <c r="N4" s="84">
        <f>P4/E17</f>
        <v>1.083458733649728E-3</v>
      </c>
      <c r="O4" s="77">
        <v>10</v>
      </c>
      <c r="P4" s="78">
        <v>18000</v>
      </c>
    </row>
    <row r="5" spans="1:16">
      <c r="B5" s="68">
        <v>2</v>
      </c>
      <c r="C5" s="61" t="s">
        <v>5</v>
      </c>
      <c r="D5" s="61" t="s">
        <v>6</v>
      </c>
      <c r="E5" s="62">
        <v>17800000</v>
      </c>
      <c r="F5" s="62">
        <f>$N$4*E5</f>
        <v>19285.56545896516</v>
      </c>
      <c r="G5" s="63">
        <v>150</v>
      </c>
      <c r="H5" s="64">
        <f t="shared" ref="H5:H16" si="0">G5*F5</f>
        <v>2892834.8188447743</v>
      </c>
      <c r="I5" s="61">
        <v>1</v>
      </c>
      <c r="J5" s="69">
        <f t="shared" ref="J5:J16" si="1">F5/I5</f>
        <v>19285.56545896516</v>
      </c>
    </row>
    <row r="6" spans="1:16">
      <c r="B6" s="68">
        <v>3</v>
      </c>
      <c r="C6" s="61" t="s">
        <v>7</v>
      </c>
      <c r="D6" s="61" t="s">
        <v>16</v>
      </c>
      <c r="E6" s="62">
        <v>17700000</v>
      </c>
      <c r="F6" s="62">
        <f>$M$4*($N$4*E6)</f>
        <v>287658.29378400277</v>
      </c>
      <c r="G6" s="63">
        <v>100</v>
      </c>
      <c r="H6" s="64">
        <f t="shared" si="0"/>
        <v>28765829.378400277</v>
      </c>
      <c r="I6" s="61">
        <v>3</v>
      </c>
      <c r="J6" s="69">
        <f t="shared" si="1"/>
        <v>95886.09792800092</v>
      </c>
    </row>
    <row r="7" spans="1:16">
      <c r="B7" s="68">
        <v>4</v>
      </c>
      <c r="C7" s="61" t="s">
        <v>27</v>
      </c>
      <c r="D7" s="61" t="s">
        <v>17</v>
      </c>
      <c r="E7" s="62">
        <v>17500000</v>
      </c>
      <c r="F7" s="62">
        <f>$N$4*E7</f>
        <v>18960.527838870239</v>
      </c>
      <c r="G7" s="63">
        <v>150</v>
      </c>
      <c r="H7" s="64">
        <f t="shared" si="0"/>
        <v>2844079.1758305361</v>
      </c>
      <c r="I7" s="61">
        <v>1</v>
      </c>
      <c r="J7" s="69">
        <f t="shared" si="1"/>
        <v>18960.527838870239</v>
      </c>
    </row>
    <row r="8" spans="1:16">
      <c r="A8" s="65"/>
      <c r="B8" s="68">
        <v>5</v>
      </c>
      <c r="C8" s="61" t="s">
        <v>8</v>
      </c>
      <c r="D8" s="61" t="s">
        <v>18</v>
      </c>
      <c r="E8" s="62">
        <v>17400000</v>
      </c>
      <c r="F8" s="62">
        <f>$M$4*($N$4*E8)</f>
        <v>282782.72948257904</v>
      </c>
      <c r="G8" s="63">
        <v>100</v>
      </c>
      <c r="H8" s="64">
        <f t="shared" si="0"/>
        <v>28278272.948257904</v>
      </c>
      <c r="I8" s="61">
        <v>3</v>
      </c>
      <c r="J8" s="69">
        <f t="shared" si="1"/>
        <v>94260.909827526353</v>
      </c>
    </row>
    <row r="9" spans="1:16">
      <c r="A9" s="65"/>
      <c r="B9" s="68">
        <v>6</v>
      </c>
      <c r="C9" s="61" t="s">
        <v>25</v>
      </c>
      <c r="D9" s="61" t="s">
        <v>4</v>
      </c>
      <c r="E9" s="62">
        <v>16425000</v>
      </c>
      <c r="F9" s="62">
        <f>$O$4*($N$4*E9)</f>
        <v>177958.09700196784</v>
      </c>
      <c r="G9" s="63">
        <v>150</v>
      </c>
      <c r="H9" s="64">
        <f>G9*F9</f>
        <v>26693714.550295174</v>
      </c>
      <c r="I9" s="61">
        <v>1</v>
      </c>
      <c r="J9" s="69">
        <f t="shared" si="1"/>
        <v>177958.09700196784</v>
      </c>
    </row>
    <row r="10" spans="1:16">
      <c r="A10" s="65"/>
      <c r="B10" s="68">
        <v>7</v>
      </c>
      <c r="C10" s="61" t="s">
        <v>9</v>
      </c>
      <c r="D10" s="61" t="s">
        <v>19</v>
      </c>
      <c r="E10" s="62">
        <v>14750000</v>
      </c>
      <c r="F10" s="62">
        <f t="shared" ref="F10:F16" si="2">$N$4*E10</f>
        <v>15981.016321333489</v>
      </c>
      <c r="G10" s="63">
        <v>50</v>
      </c>
      <c r="H10" s="64">
        <f t="shared" si="0"/>
        <v>799050.81606667442</v>
      </c>
      <c r="I10" s="61">
        <v>1</v>
      </c>
      <c r="J10" s="69">
        <f t="shared" si="1"/>
        <v>15981.016321333489</v>
      </c>
    </row>
    <row r="11" spans="1:16">
      <c r="A11" s="65"/>
      <c r="B11" s="68">
        <v>8</v>
      </c>
      <c r="C11" s="61" t="s">
        <v>10</v>
      </c>
      <c r="D11" s="61" t="s">
        <v>20</v>
      </c>
      <c r="E11" s="62">
        <v>14350000</v>
      </c>
      <c r="F11" s="62">
        <f t="shared" si="2"/>
        <v>15547.632827873596</v>
      </c>
      <c r="G11" s="63">
        <v>50</v>
      </c>
      <c r="H11" s="64">
        <f t="shared" si="0"/>
        <v>777381.64139367978</v>
      </c>
      <c r="I11" s="61">
        <v>1</v>
      </c>
      <c r="J11" s="69">
        <f t="shared" si="1"/>
        <v>15547.632827873596</v>
      </c>
    </row>
    <row r="12" spans="1:16">
      <c r="A12" s="65"/>
      <c r="B12" s="68">
        <v>9</v>
      </c>
      <c r="C12" s="61" t="s">
        <v>11</v>
      </c>
      <c r="D12" s="61" t="s">
        <v>20</v>
      </c>
      <c r="E12" s="62">
        <v>14300000</v>
      </c>
      <c r="F12" s="62">
        <f t="shared" si="2"/>
        <v>15493.459891191111</v>
      </c>
      <c r="G12" s="63">
        <v>50</v>
      </c>
      <c r="H12" s="64">
        <f t="shared" si="0"/>
        <v>774672.99455955555</v>
      </c>
      <c r="I12" s="61">
        <v>1</v>
      </c>
      <c r="J12" s="69">
        <f t="shared" si="1"/>
        <v>15493.459891191111</v>
      </c>
    </row>
    <row r="13" spans="1:16">
      <c r="A13" s="65"/>
      <c r="B13" s="68">
        <v>10</v>
      </c>
      <c r="C13" s="61" t="s">
        <v>12</v>
      </c>
      <c r="D13" s="61" t="s">
        <v>21</v>
      </c>
      <c r="E13" s="62">
        <v>14250000</v>
      </c>
      <c r="F13" s="62">
        <f t="shared" si="2"/>
        <v>15439.286954508625</v>
      </c>
      <c r="G13" s="63">
        <v>50</v>
      </c>
      <c r="H13" s="64">
        <f t="shared" si="0"/>
        <v>771964.3477254312</v>
      </c>
      <c r="I13" s="61">
        <v>1</v>
      </c>
      <c r="J13" s="69">
        <f t="shared" si="1"/>
        <v>15439.286954508625</v>
      </c>
    </row>
    <row r="14" spans="1:16">
      <c r="A14" s="65"/>
      <c r="B14" s="68">
        <v>11</v>
      </c>
      <c r="C14" s="61" t="s">
        <v>13</v>
      </c>
      <c r="D14" s="61" t="s">
        <v>22</v>
      </c>
      <c r="E14" s="62">
        <v>13400000</v>
      </c>
      <c r="F14" s="62">
        <f t="shared" si="2"/>
        <v>14518.347030906356</v>
      </c>
      <c r="G14" s="63">
        <v>50</v>
      </c>
      <c r="H14" s="64">
        <f t="shared" si="0"/>
        <v>725917.3515453178</v>
      </c>
      <c r="I14" s="61">
        <v>1</v>
      </c>
      <c r="J14" s="69">
        <f t="shared" si="1"/>
        <v>14518.347030906356</v>
      </c>
    </row>
    <row r="15" spans="1:16">
      <c r="A15" s="65"/>
      <c r="B15" s="68">
        <v>12</v>
      </c>
      <c r="C15" s="61" t="s">
        <v>14</v>
      </c>
      <c r="D15" s="61" t="s">
        <v>20</v>
      </c>
      <c r="E15" s="62">
        <v>12700000</v>
      </c>
      <c r="F15" s="62">
        <f t="shared" si="2"/>
        <v>13759.925917351546</v>
      </c>
      <c r="G15" s="63">
        <v>50</v>
      </c>
      <c r="H15" s="64">
        <f t="shared" si="0"/>
        <v>687996.29586757731</v>
      </c>
      <c r="I15" s="61">
        <v>1</v>
      </c>
      <c r="J15" s="69">
        <f t="shared" si="1"/>
        <v>13759.925917351546</v>
      </c>
    </row>
    <row r="16" spans="1:16">
      <c r="A16" s="65"/>
      <c r="B16" s="68">
        <v>13</v>
      </c>
      <c r="C16" s="61" t="s">
        <v>15</v>
      </c>
      <c r="D16" s="61" t="s">
        <v>23</v>
      </c>
      <c r="E16" s="62">
        <v>12200000</v>
      </c>
      <c r="F16" s="62">
        <f t="shared" si="2"/>
        <v>13218.196550526682</v>
      </c>
      <c r="G16" s="63">
        <v>50</v>
      </c>
      <c r="H16" s="64">
        <f t="shared" si="0"/>
        <v>660909.82752633409</v>
      </c>
      <c r="I16" s="61">
        <v>1</v>
      </c>
      <c r="J16" s="69">
        <f t="shared" si="1"/>
        <v>13218.196550526682</v>
      </c>
    </row>
    <row r="17" spans="1:10">
      <c r="A17" s="65"/>
      <c r="B17" s="70"/>
      <c r="C17" s="71"/>
      <c r="D17" s="71"/>
      <c r="E17" s="83">
        <f>AVERAGE(E4:E16)</f>
        <v>16613461.538461538</v>
      </c>
      <c r="F17" s="72">
        <f>AVERAGE(F4:F16)</f>
        <v>96177.79835629127</v>
      </c>
      <c r="G17" s="71"/>
      <c r="H17" s="73">
        <f>SUM(H4:H16)</f>
        <v>148628869.08206972</v>
      </c>
      <c r="I17" s="71">
        <f>SUM(I4:I16)</f>
        <v>20</v>
      </c>
      <c r="J17" s="74">
        <f>AVERAGE(J4:J16)</f>
        <v>46172.010649380711</v>
      </c>
    </row>
    <row r="18" spans="1:10">
      <c r="H18" s="6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B11"/>
  <sheetViews>
    <sheetView zoomScale="80" zoomScaleNormal="80" workbookViewId="0">
      <selection activeCell="B3" sqref="B3:B11"/>
    </sheetView>
  </sheetViews>
  <sheetFormatPr defaultRowHeight="13.2"/>
  <cols>
    <col min="1" max="1" width="46.5546875" customWidth="1"/>
    <col min="2" max="2" width="14.88671875" bestFit="1" customWidth="1"/>
  </cols>
  <sheetData>
    <row r="2" spans="1:2" ht="15.6">
      <c r="A2" s="8" t="s">
        <v>54</v>
      </c>
      <c r="B2" s="9"/>
    </row>
    <row r="3" spans="1:2" ht="15">
      <c r="A3" s="10" t="s">
        <v>55</v>
      </c>
      <c r="B3" s="11">
        <v>10000000</v>
      </c>
    </row>
    <row r="4" spans="1:2" ht="30">
      <c r="A4" s="10" t="s">
        <v>56</v>
      </c>
      <c r="B4" s="11">
        <v>11000000</v>
      </c>
    </row>
    <row r="5" spans="1:2" ht="15">
      <c r="A5" s="10" t="s">
        <v>57</v>
      </c>
      <c r="B5" s="11">
        <v>13000000</v>
      </c>
    </row>
    <row r="6" spans="1:2" ht="15">
      <c r="A6" s="10" t="s">
        <v>58</v>
      </c>
      <c r="B6" s="11">
        <v>6000000</v>
      </c>
    </row>
    <row r="7" spans="1:2" ht="15">
      <c r="A7" s="10" t="s">
        <v>59</v>
      </c>
      <c r="B7" s="11">
        <v>4000000</v>
      </c>
    </row>
    <row r="8" spans="1:2" ht="15">
      <c r="A8" s="10" t="s">
        <v>60</v>
      </c>
      <c r="B8" s="11">
        <v>1000000</v>
      </c>
    </row>
    <row r="9" spans="1:2" ht="15">
      <c r="A9" s="10" t="s">
        <v>61</v>
      </c>
      <c r="B9" s="11">
        <v>500000</v>
      </c>
    </row>
    <row r="10" spans="1:2" ht="15">
      <c r="A10" s="10" t="s">
        <v>62</v>
      </c>
      <c r="B10" s="11">
        <v>300000</v>
      </c>
    </row>
    <row r="11" spans="1:2" ht="15.6">
      <c r="A11" s="12" t="s">
        <v>52</v>
      </c>
      <c r="B11" s="13">
        <f>SUM(B3:B10)</f>
        <v>45800000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O33"/>
  <sheetViews>
    <sheetView zoomScale="80" zoomScaleNormal="80" workbookViewId="0">
      <selection activeCell="Q19" sqref="Q19"/>
    </sheetView>
  </sheetViews>
  <sheetFormatPr defaultColWidth="7" defaultRowHeight="13.2"/>
  <cols>
    <col min="1" max="1" width="20.5546875" style="1" bestFit="1" customWidth="1"/>
    <col min="2" max="2" width="8.5546875" style="1" bestFit="1" customWidth="1"/>
    <col min="3" max="3" width="10.6640625" style="1" bestFit="1" customWidth="1"/>
    <col min="4" max="8" width="8.5546875" style="1" bestFit="1" customWidth="1"/>
    <col min="9" max="9" width="9.109375" style="1" bestFit="1" customWidth="1"/>
    <col min="10" max="15" width="8.5546875" style="1" bestFit="1" customWidth="1"/>
    <col min="16" max="16384" width="7" style="1"/>
  </cols>
  <sheetData>
    <row r="2" spans="1:14">
      <c r="A2" s="1">
        <f>'Tour Travel Schedule'!A38</f>
        <v>3</v>
      </c>
    </row>
    <row r="3" spans="1:14" ht="39.6">
      <c r="A3" s="6" t="str">
        <f>'Tour Travel Schedule'!A39</f>
        <v>VARIABLE COST PER MILE TRAVELED @ $3/MILE</v>
      </c>
      <c r="B3" s="31" t="str">
        <f>'Tour Travel Schedule'!B39</f>
        <v>Tokyo</v>
      </c>
      <c r="C3" s="31" t="str">
        <f>'Tour Travel Schedule'!C39</f>
        <v>New York Metro</v>
      </c>
      <c r="D3" s="31" t="str">
        <f>'Tour Travel Schedule'!D39</f>
        <v>Sao Paulo</v>
      </c>
      <c r="E3" s="31" t="str">
        <f>'Tour Travel Schedule'!E39</f>
        <v>Seoul</v>
      </c>
      <c r="F3" s="31" t="str">
        <f>'Tour Travel Schedule'!F39</f>
        <v>Mexico City</v>
      </c>
      <c r="G3" s="31" t="str">
        <f>'Tour Travel Schedule'!G39</f>
        <v>Osaka</v>
      </c>
      <c r="H3" s="31" t="str">
        <f>'Tour Travel Schedule'!H39</f>
        <v>Manila</v>
      </c>
      <c r="I3" s="31" t="str">
        <f>'Tour Travel Schedule'!I39</f>
        <v>Mumbai</v>
      </c>
      <c r="J3" s="31" t="str">
        <f>'Tour Travel Schedule'!J39</f>
        <v>Delhi</v>
      </c>
      <c r="K3" s="31" t="str">
        <f>'Tour Travel Schedule'!K39</f>
        <v>Jakarta</v>
      </c>
      <c r="L3" s="31" t="str">
        <f>'Tour Travel Schedule'!L39</f>
        <v>Lagos</v>
      </c>
      <c r="M3" s="31" t="str">
        <f>'Tour Travel Schedule'!M39</f>
        <v>Kolkata</v>
      </c>
      <c r="N3" s="31" t="str">
        <f>'Tour Travel Schedule'!N39</f>
        <v>Cairo</v>
      </c>
    </row>
    <row r="4" spans="1:14">
      <c r="A4" s="31" t="str">
        <f>'Tour Travel Schedule'!A40</f>
        <v>Tokyo</v>
      </c>
      <c r="B4" s="56">
        <f>'Tour Travel Schedule'!B40</f>
        <v>50000</v>
      </c>
      <c r="C4" s="56">
        <f>'Tour Travel Schedule'!C40</f>
        <v>20232</v>
      </c>
      <c r="D4" s="56">
        <f>'Tour Travel Schedule'!D40</f>
        <v>34575</v>
      </c>
      <c r="E4" s="56">
        <f>'Tour Travel Schedule'!E40</f>
        <v>2157</v>
      </c>
      <c r="F4" s="56">
        <f>'Tour Travel Schedule'!F40</f>
        <v>21087</v>
      </c>
      <c r="G4" s="56">
        <f>'Tour Travel Schedule'!G40</f>
        <v>753</v>
      </c>
      <c r="H4" s="56">
        <f>'Tour Travel Schedule'!H40</f>
        <v>5601</v>
      </c>
      <c r="I4" s="56">
        <f>'Tour Travel Schedule'!I40</f>
        <v>12567</v>
      </c>
      <c r="J4" s="56">
        <f>'Tour Travel Schedule'!J40</f>
        <v>10899</v>
      </c>
      <c r="K4" s="56">
        <f>'Tour Travel Schedule'!K40</f>
        <v>10803</v>
      </c>
      <c r="L4" s="56">
        <f>'Tour Travel Schedule'!L40</f>
        <v>25155</v>
      </c>
      <c r="M4" s="56">
        <f>'Tour Travel Schedule'!M40</f>
        <v>9594</v>
      </c>
      <c r="N4" s="56">
        <f>'Tour Travel Schedule'!N40</f>
        <v>17853</v>
      </c>
    </row>
    <row r="5" spans="1:14">
      <c r="A5" s="31" t="str">
        <f>'Tour Travel Schedule'!A41</f>
        <v>New York Metro</v>
      </c>
      <c r="B5" s="56">
        <f>'Tour Travel Schedule'!B41</f>
        <v>20232</v>
      </c>
      <c r="C5" s="56">
        <f>'Tour Travel Schedule'!C41</f>
        <v>50000</v>
      </c>
      <c r="D5" s="56">
        <f>'Tour Travel Schedule'!D41</f>
        <v>14343</v>
      </c>
      <c r="E5" s="56">
        <f>'Tour Travel Schedule'!E41</f>
        <v>20616</v>
      </c>
      <c r="F5" s="56">
        <f>'Tour Travel Schedule'!F41</f>
        <v>6282</v>
      </c>
      <c r="G5" s="56">
        <f>'Tour Travel Schedule'!G41</f>
        <v>20718</v>
      </c>
      <c r="H5" s="56">
        <f>'Tour Travel Schedule'!H41</f>
        <v>25512</v>
      </c>
      <c r="I5" s="56">
        <f>'Tour Travel Schedule'!I41</f>
        <v>23397</v>
      </c>
      <c r="J5" s="56">
        <f>'Tour Travel Schedule'!J41</f>
        <v>21924</v>
      </c>
      <c r="K5" s="56">
        <f>'Tour Travel Schedule'!K41</f>
        <v>30171</v>
      </c>
      <c r="L5" s="56">
        <f>'Tour Travel Schedule'!L41</f>
        <v>15819</v>
      </c>
      <c r="M5" s="56">
        <f>'Tour Travel Schedule'!M41</f>
        <v>23781</v>
      </c>
      <c r="N5" s="56">
        <f>'Tour Travel Schedule'!N41</f>
        <v>16830</v>
      </c>
    </row>
    <row r="6" spans="1:14">
      <c r="A6" s="31" t="str">
        <f>'Tour Travel Schedule'!A42</f>
        <v>Sao Paulo</v>
      </c>
      <c r="B6" s="56">
        <f>'Tour Travel Schedule'!B42</f>
        <v>34575</v>
      </c>
      <c r="C6" s="56">
        <f>'Tour Travel Schedule'!C42</f>
        <v>14343</v>
      </c>
      <c r="D6" s="56">
        <f>'Tour Travel Schedule'!D42</f>
        <v>50000</v>
      </c>
      <c r="E6" s="56">
        <f>'Tour Travel Schedule'!E42</f>
        <v>34224</v>
      </c>
      <c r="F6" s="56">
        <f>'Tour Travel Schedule'!F42</f>
        <v>14232</v>
      </c>
      <c r="G6" s="56">
        <f>'Tour Travel Schedule'!G42</f>
        <v>31944</v>
      </c>
      <c r="H6" s="56">
        <f>'Tour Travel Schedule'!H42</f>
        <v>32604</v>
      </c>
      <c r="I6" s="56">
        <f>'Tour Travel Schedule'!I42</f>
        <v>25692</v>
      </c>
      <c r="J6" s="56">
        <f>'Tour Travel Schedule'!J42</f>
        <v>26922</v>
      </c>
      <c r="K6" s="56">
        <f>'Tour Travel Schedule'!K42</f>
        <v>29166</v>
      </c>
      <c r="L6" s="56">
        <f>'Tour Travel Schedule'!L42</f>
        <v>11883</v>
      </c>
      <c r="M6" s="56">
        <f>'Tour Travel Schedule'!M42</f>
        <v>28785</v>
      </c>
      <c r="N6" s="56">
        <f>'Tour Travel Schedule'!N42</f>
        <v>19068</v>
      </c>
    </row>
    <row r="7" spans="1:14">
      <c r="A7" s="31" t="str">
        <f>'Tour Travel Schedule'!A43</f>
        <v>Seoul</v>
      </c>
      <c r="B7" s="56">
        <f>'Tour Travel Schedule'!B43</f>
        <v>2157</v>
      </c>
      <c r="C7" s="56">
        <f>'Tour Travel Schedule'!C43</f>
        <v>20616</v>
      </c>
      <c r="D7" s="56">
        <f>'Tour Travel Schedule'!D43</f>
        <v>34224</v>
      </c>
      <c r="E7" s="56">
        <f>'Tour Travel Schedule'!E43</f>
        <v>50000</v>
      </c>
      <c r="F7" s="56">
        <f>'Tour Travel Schedule'!F43</f>
        <v>22488</v>
      </c>
      <c r="G7" s="56">
        <f>'Tour Travel Schedule'!G43</f>
        <v>1545</v>
      </c>
      <c r="H7" s="56">
        <f>'Tour Travel Schedule'!H43</f>
        <v>4893</v>
      </c>
      <c r="I7" s="56">
        <f>'Tour Travel Schedule'!I43</f>
        <v>10452</v>
      </c>
      <c r="J7" s="56">
        <f>'Tour Travel Schedule'!J43</f>
        <v>8745</v>
      </c>
      <c r="K7" s="56">
        <f>'Tour Travel Schedule'!K43</f>
        <v>9879</v>
      </c>
      <c r="L7" s="56">
        <f>'Tour Travel Schedule'!L43</f>
        <v>23145</v>
      </c>
      <c r="M7" s="56">
        <f>'Tour Travel Schedule'!M43</f>
        <v>7539</v>
      </c>
      <c r="N7" s="56">
        <f>'Tour Travel Schedule'!N43</f>
        <v>15834</v>
      </c>
    </row>
    <row r="8" spans="1:14">
      <c r="A8" s="31" t="str">
        <f>'Tour Travel Schedule'!A44</f>
        <v>Mexico City</v>
      </c>
      <c r="B8" s="56">
        <f>'Tour Travel Schedule'!B44</f>
        <v>21087</v>
      </c>
      <c r="C8" s="56">
        <f>'Tour Travel Schedule'!C44</f>
        <v>6282</v>
      </c>
      <c r="D8" s="56">
        <f>'Tour Travel Schedule'!D44</f>
        <v>14232</v>
      </c>
      <c r="E8" s="56">
        <f>'Tour Travel Schedule'!E44</f>
        <v>22488</v>
      </c>
      <c r="F8" s="56">
        <f>'Tour Travel Schedule'!F44</f>
        <v>50000</v>
      </c>
      <c r="G8" s="56">
        <f>'Tour Travel Schedule'!G44</f>
        <v>21801</v>
      </c>
      <c r="H8" s="56">
        <f>'Tour Travel Schedule'!H44</f>
        <v>26535</v>
      </c>
      <c r="I8" s="56">
        <f>'Tour Travel Schedule'!I44</f>
        <v>29214</v>
      </c>
      <c r="J8" s="56">
        <f>'Tour Travel Schedule'!J44</f>
        <v>27354</v>
      </c>
      <c r="K8" s="56">
        <f>'Tour Travel Schedule'!K44</f>
        <v>31437</v>
      </c>
      <c r="L8" s="56">
        <f>'Tour Travel Schedule'!L44</f>
        <v>20661</v>
      </c>
      <c r="M8" s="56">
        <f>'Tour Travel Schedule'!M44</f>
        <v>28515</v>
      </c>
      <c r="N8" s="56">
        <f>'Tour Travel Schedule'!N44</f>
        <v>23088</v>
      </c>
    </row>
    <row r="9" spans="1:14">
      <c r="A9" s="31" t="str">
        <f>'Tour Travel Schedule'!A45</f>
        <v>Osaka</v>
      </c>
      <c r="B9" s="56">
        <f>'Tour Travel Schedule'!B45</f>
        <v>753</v>
      </c>
      <c r="C9" s="56">
        <f>'Tour Travel Schedule'!C45</f>
        <v>20718</v>
      </c>
      <c r="D9" s="56">
        <f>'Tour Travel Schedule'!D45</f>
        <v>31944</v>
      </c>
      <c r="E9" s="56">
        <f>'Tour Travel Schedule'!E45</f>
        <v>1545</v>
      </c>
      <c r="F9" s="56">
        <f>'Tour Travel Schedule'!F45</f>
        <v>21801</v>
      </c>
      <c r="G9" s="56">
        <f>'Tour Travel Schedule'!G45</f>
        <v>50000</v>
      </c>
      <c r="H9" s="56">
        <f>'Tour Travel Schedule'!H45</f>
        <v>4971</v>
      </c>
      <c r="I9" s="56">
        <f>'Tour Travel Schedule'!I45</f>
        <v>11853</v>
      </c>
      <c r="J9" s="56">
        <f>'Tour Travel Schedule'!J45</f>
        <v>10227</v>
      </c>
      <c r="K9" s="56">
        <f>'Tour Travel Schedule'!K45</f>
        <v>10164</v>
      </c>
      <c r="L9" s="56">
        <f>'Tour Travel Schedule'!L45</f>
        <v>24681</v>
      </c>
      <c r="M9" s="56">
        <f>'Tour Travel Schedule'!M45</f>
        <v>8862</v>
      </c>
      <c r="N9" s="56">
        <f>'Tour Travel Schedule'!N45</f>
        <v>17367</v>
      </c>
    </row>
    <row r="10" spans="1:14">
      <c r="A10" s="31" t="str">
        <f>'Tour Travel Schedule'!A46</f>
        <v>Manila</v>
      </c>
      <c r="B10" s="56">
        <f>'Tour Travel Schedule'!B46</f>
        <v>5601</v>
      </c>
      <c r="C10" s="56">
        <f>'Tour Travel Schedule'!C46</f>
        <v>25512</v>
      </c>
      <c r="D10" s="56">
        <f>'Tour Travel Schedule'!D46</f>
        <v>32604</v>
      </c>
      <c r="E10" s="56">
        <f>'Tour Travel Schedule'!E46</f>
        <v>4893</v>
      </c>
      <c r="F10" s="56">
        <f>'Tour Travel Schedule'!F46</f>
        <v>26535</v>
      </c>
      <c r="G10" s="56">
        <f>'Tour Travel Schedule'!G46</f>
        <v>4971</v>
      </c>
      <c r="H10" s="56">
        <f>'Tour Travel Schedule'!H46</f>
        <v>50000</v>
      </c>
      <c r="I10" s="56">
        <f>'Tour Travel Schedule'!I46</f>
        <v>9576</v>
      </c>
      <c r="J10" s="56">
        <f>'Tour Travel Schedule'!J46</f>
        <v>8877</v>
      </c>
      <c r="K10" s="56">
        <f>'Tour Travel Schedule'!K46</f>
        <v>5202</v>
      </c>
      <c r="L10" s="56">
        <f>'Tour Travel Schedule'!L46</f>
        <v>23790</v>
      </c>
      <c r="M10" s="56">
        <f>'Tour Travel Schedule'!M46</f>
        <v>6612</v>
      </c>
      <c r="N10" s="56">
        <f>'Tour Travel Schedule'!N46</f>
        <v>17127</v>
      </c>
    </row>
    <row r="11" spans="1:14">
      <c r="A11" s="31" t="str">
        <f>'Tour Travel Schedule'!A47</f>
        <v>Mumbai</v>
      </c>
      <c r="B11" s="56">
        <f>'Tour Travel Schedule'!B47</f>
        <v>12567</v>
      </c>
      <c r="C11" s="56">
        <f>'Tour Travel Schedule'!C47</f>
        <v>23397</v>
      </c>
      <c r="D11" s="56">
        <f>'Tour Travel Schedule'!D47</f>
        <v>25692</v>
      </c>
      <c r="E11" s="56">
        <f>'Tour Travel Schedule'!E47</f>
        <v>10452</v>
      </c>
      <c r="F11" s="56">
        <f>'Tour Travel Schedule'!F47</f>
        <v>29214</v>
      </c>
      <c r="G11" s="56">
        <f>'Tour Travel Schedule'!G47</f>
        <v>11853</v>
      </c>
      <c r="H11" s="56">
        <f>'Tour Travel Schedule'!H47</f>
        <v>9576</v>
      </c>
      <c r="I11" s="56">
        <f>'Tour Travel Schedule'!I47</f>
        <v>50000</v>
      </c>
      <c r="J11" s="56">
        <f>'Tour Travel Schedule'!J47</f>
        <v>2157</v>
      </c>
      <c r="K11" s="56">
        <f>'Tour Travel Schedule'!K47</f>
        <v>8685</v>
      </c>
      <c r="L11" s="56">
        <f>'Tour Travel Schedule'!L47</f>
        <v>14217</v>
      </c>
      <c r="M11" s="56">
        <f>'Tour Travel Schedule'!M47</f>
        <v>3093</v>
      </c>
      <c r="N11" s="56">
        <f>'Tour Travel Schedule'!N47</f>
        <v>8130</v>
      </c>
    </row>
    <row r="12" spans="1:14">
      <c r="A12" s="31" t="str">
        <f>'Tour Travel Schedule'!A48</f>
        <v>Delhi</v>
      </c>
      <c r="B12" s="56">
        <f>'Tour Travel Schedule'!B48</f>
        <v>10899</v>
      </c>
      <c r="C12" s="56">
        <f>'Tour Travel Schedule'!C48</f>
        <v>21924</v>
      </c>
      <c r="D12" s="56">
        <f>'Tour Travel Schedule'!D48</f>
        <v>26922</v>
      </c>
      <c r="E12" s="56">
        <f>'Tour Travel Schedule'!E48</f>
        <v>8745</v>
      </c>
      <c r="F12" s="56">
        <f>'Tour Travel Schedule'!F48</f>
        <v>27354</v>
      </c>
      <c r="G12" s="56">
        <f>'Tour Travel Schedule'!G48</f>
        <v>10227</v>
      </c>
      <c r="H12" s="56">
        <f>'Tour Travel Schedule'!H48</f>
        <v>8877</v>
      </c>
      <c r="I12" s="56">
        <f>'Tour Travel Schedule'!I48</f>
        <v>2157</v>
      </c>
      <c r="J12" s="56">
        <f>'Tour Travel Schedule'!J48</f>
        <v>50000</v>
      </c>
      <c r="K12" s="56">
        <f>'Tour Travel Schedule'!K48</f>
        <v>9330</v>
      </c>
      <c r="L12" s="56">
        <f>'Tour Travel Schedule'!L48</f>
        <v>15090</v>
      </c>
      <c r="M12" s="56">
        <f>'Tour Travel Schedule'!M48</f>
        <v>2436</v>
      </c>
      <c r="N12" s="56">
        <f>'Tour Travel Schedule'!N48</f>
        <v>8262</v>
      </c>
    </row>
    <row r="13" spans="1:14">
      <c r="A13" s="31" t="str">
        <f>'Tour Travel Schedule'!A49</f>
        <v>Jakarta</v>
      </c>
      <c r="B13" s="56">
        <f>'Tour Travel Schedule'!B49</f>
        <v>10803</v>
      </c>
      <c r="C13" s="56">
        <f>'Tour Travel Schedule'!C49</f>
        <v>30171</v>
      </c>
      <c r="D13" s="56">
        <f>'Tour Travel Schedule'!D49</f>
        <v>29166</v>
      </c>
      <c r="E13" s="56">
        <f>'Tour Travel Schedule'!E49</f>
        <v>9879</v>
      </c>
      <c r="F13" s="56">
        <f>'Tour Travel Schedule'!F49</f>
        <v>31437</v>
      </c>
      <c r="G13" s="56">
        <f>'Tour Travel Schedule'!G49</f>
        <v>10164</v>
      </c>
      <c r="H13" s="56">
        <f>'Tour Travel Schedule'!H49</f>
        <v>5202</v>
      </c>
      <c r="I13" s="56">
        <f>'Tour Travel Schedule'!I49</f>
        <v>8685</v>
      </c>
      <c r="J13" s="56">
        <f>'Tour Travel Schedule'!J49</f>
        <v>9330</v>
      </c>
      <c r="K13" s="56">
        <f>'Tour Travel Schedule'!K49</f>
        <v>50000</v>
      </c>
      <c r="L13" s="56">
        <f>'Tour Travel Schedule'!L49</f>
        <v>21570</v>
      </c>
      <c r="M13" s="56">
        <f>'Tour Travel Schedule'!M49</f>
        <v>7035</v>
      </c>
      <c r="N13" s="56">
        <f>'Tour Travel Schedule'!N49</f>
        <v>16752</v>
      </c>
    </row>
    <row r="14" spans="1:14">
      <c r="A14" s="31" t="str">
        <f>'Tour Travel Schedule'!A50</f>
        <v>Lagos</v>
      </c>
      <c r="B14" s="56">
        <f>'Tour Travel Schedule'!B50</f>
        <v>25155</v>
      </c>
      <c r="C14" s="56">
        <f>'Tour Travel Schedule'!C50</f>
        <v>15819</v>
      </c>
      <c r="D14" s="56">
        <f>'Tour Travel Schedule'!D50</f>
        <v>11883</v>
      </c>
      <c r="E14" s="56">
        <f>'Tour Travel Schedule'!E50</f>
        <v>23145</v>
      </c>
      <c r="F14" s="56">
        <f>'Tour Travel Schedule'!F50</f>
        <v>20661</v>
      </c>
      <c r="G14" s="56">
        <f>'Tour Travel Schedule'!G50</f>
        <v>24681</v>
      </c>
      <c r="H14" s="56">
        <f>'Tour Travel Schedule'!H50</f>
        <v>23790</v>
      </c>
      <c r="I14" s="56">
        <f>'Tour Travel Schedule'!I50</f>
        <v>14217</v>
      </c>
      <c r="J14" s="56">
        <f>'Tour Travel Schedule'!J50</f>
        <v>15090</v>
      </c>
      <c r="K14" s="56">
        <f>'Tour Travel Schedule'!K50</f>
        <v>21570</v>
      </c>
      <c r="L14" s="56">
        <f>'Tour Travel Schedule'!L50</f>
        <v>50000</v>
      </c>
      <c r="M14" s="56">
        <f>'Tour Travel Schedule'!M50</f>
        <v>17199</v>
      </c>
      <c r="N14" s="56">
        <f>'Tour Travel Schedule'!N50</f>
        <v>7311</v>
      </c>
    </row>
    <row r="15" spans="1:14">
      <c r="A15" s="31" t="str">
        <f>'Tour Travel Schedule'!A51</f>
        <v>Kolkata</v>
      </c>
      <c r="B15" s="56">
        <f>'Tour Travel Schedule'!B51</f>
        <v>9594</v>
      </c>
      <c r="C15" s="56">
        <f>'Tour Travel Schedule'!C51</f>
        <v>23781</v>
      </c>
      <c r="D15" s="56">
        <f>'Tour Travel Schedule'!D51</f>
        <v>28785</v>
      </c>
      <c r="E15" s="56">
        <f>'Tour Travel Schedule'!E51</f>
        <v>7539</v>
      </c>
      <c r="F15" s="56">
        <f>'Tour Travel Schedule'!F51</f>
        <v>28515</v>
      </c>
      <c r="G15" s="56">
        <f>'Tour Travel Schedule'!G51</f>
        <v>8862</v>
      </c>
      <c r="H15" s="56">
        <f>'Tour Travel Schedule'!H51</f>
        <v>6612</v>
      </c>
      <c r="I15" s="56">
        <f>'Tour Travel Schedule'!I51</f>
        <v>3093</v>
      </c>
      <c r="J15" s="56">
        <f>'Tour Travel Schedule'!J51</f>
        <v>2436</v>
      </c>
      <c r="K15" s="56">
        <f>'Tour Travel Schedule'!K51</f>
        <v>7035</v>
      </c>
      <c r="L15" s="56">
        <f>'Tour Travel Schedule'!L51</f>
        <v>17199</v>
      </c>
      <c r="M15" s="56">
        <f>'Tour Travel Schedule'!M51</f>
        <v>50000</v>
      </c>
      <c r="N15" s="56">
        <f>'Tour Travel Schedule'!N51</f>
        <v>10632</v>
      </c>
    </row>
    <row r="16" spans="1:14">
      <c r="A16" s="31" t="str">
        <f>'Tour Travel Schedule'!A52</f>
        <v>Cairo</v>
      </c>
      <c r="B16" s="56">
        <f>'Tour Travel Schedule'!B52</f>
        <v>17853</v>
      </c>
      <c r="C16" s="56">
        <f>'Tour Travel Schedule'!C52</f>
        <v>16830</v>
      </c>
      <c r="D16" s="56">
        <f>'Tour Travel Schedule'!D52</f>
        <v>19068</v>
      </c>
      <c r="E16" s="56">
        <f>'Tour Travel Schedule'!E52</f>
        <v>15834</v>
      </c>
      <c r="F16" s="56">
        <f>'Tour Travel Schedule'!F52</f>
        <v>23088</v>
      </c>
      <c r="G16" s="56">
        <f>'Tour Travel Schedule'!G52</f>
        <v>17367</v>
      </c>
      <c r="H16" s="56">
        <f>'Tour Travel Schedule'!H52</f>
        <v>17127</v>
      </c>
      <c r="I16" s="56">
        <f>'Tour Travel Schedule'!I52</f>
        <v>8130</v>
      </c>
      <c r="J16" s="56">
        <f>'Tour Travel Schedule'!J52</f>
        <v>8262</v>
      </c>
      <c r="K16" s="56">
        <f>'Tour Travel Schedule'!K52</f>
        <v>16752</v>
      </c>
      <c r="L16" s="56">
        <f>'Tour Travel Schedule'!L52</f>
        <v>7311</v>
      </c>
      <c r="M16" s="56">
        <f>'Tour Travel Schedule'!M52</f>
        <v>10632</v>
      </c>
      <c r="N16" s="56">
        <f>'Tour Travel Schedule'!N52</f>
        <v>50000</v>
      </c>
    </row>
    <row r="19" spans="1:15" ht="26.4">
      <c r="A19" s="6" t="str">
        <f>'Tour Travel Schedule'!A55</f>
        <v>VARIABLE COSTS OF 8 CITY TOUR</v>
      </c>
      <c r="B19" s="31" t="str">
        <f>'Tour Travel Schedule'!B55</f>
        <v>Tokyo</v>
      </c>
      <c r="C19" s="31" t="str">
        <f>'Tour Travel Schedule'!C55</f>
        <v>New York Metro</v>
      </c>
      <c r="D19" s="31" t="str">
        <f>'Tour Travel Schedule'!D55</f>
        <v>Sao Paulo</v>
      </c>
      <c r="E19" s="31" t="str">
        <f>'Tour Travel Schedule'!E55</f>
        <v>Seoul</v>
      </c>
      <c r="F19" s="31" t="str">
        <f>'Tour Travel Schedule'!F55</f>
        <v>Mexico City</v>
      </c>
      <c r="G19" s="31" t="str">
        <f>'Tour Travel Schedule'!G55</f>
        <v>Osaka</v>
      </c>
      <c r="H19" s="31" t="str">
        <f>'Tour Travel Schedule'!H55</f>
        <v>Manila</v>
      </c>
      <c r="I19" s="31" t="str">
        <f>'Tour Travel Schedule'!I55</f>
        <v>Mumbai</v>
      </c>
      <c r="J19" s="31" t="str">
        <f>'Tour Travel Schedule'!J55</f>
        <v>Delhi</v>
      </c>
      <c r="K19" s="31" t="str">
        <f>'Tour Travel Schedule'!K55</f>
        <v>Jakarta</v>
      </c>
      <c r="L19" s="31" t="str">
        <f>'Tour Travel Schedule'!L55</f>
        <v>Lagos</v>
      </c>
      <c r="M19" s="31" t="str">
        <f>'Tour Travel Schedule'!M55</f>
        <v>Kolkata</v>
      </c>
      <c r="N19" s="79" t="str">
        <f>'Tour Travel Schedule'!N55</f>
        <v>Cairo</v>
      </c>
      <c r="O19" s="80" t="str">
        <f>'Tour Travel Schedule'!O55</f>
        <v>Total</v>
      </c>
    </row>
    <row r="20" spans="1:15">
      <c r="A20" s="31" t="str">
        <f>'Tour Travel Schedule'!A56</f>
        <v>Tokyo</v>
      </c>
      <c r="B20" s="56">
        <f>'Tour Travel Schedule'!B56</f>
        <v>0</v>
      </c>
      <c r="C20" s="56">
        <f>'Tour Travel Schedule'!C56</f>
        <v>0</v>
      </c>
      <c r="D20" s="56">
        <f>'Tour Travel Schedule'!D56</f>
        <v>0</v>
      </c>
      <c r="E20" s="56">
        <f>'Tour Travel Schedule'!E56</f>
        <v>2156.9999999999986</v>
      </c>
      <c r="F20" s="56">
        <f>'Tour Travel Schedule'!F56</f>
        <v>0</v>
      </c>
      <c r="G20" s="56">
        <f>'Tour Travel Schedule'!G56</f>
        <v>4.5979886561611636E-13</v>
      </c>
      <c r="H20" s="56">
        <f>'Tour Travel Schedule'!H56</f>
        <v>0</v>
      </c>
      <c r="I20" s="56">
        <f>'Tour Travel Schedule'!I56</f>
        <v>0</v>
      </c>
      <c r="J20" s="56">
        <f>'Tour Travel Schedule'!J56</f>
        <v>0</v>
      </c>
      <c r="K20" s="56">
        <f>'Tour Travel Schedule'!K56</f>
        <v>0</v>
      </c>
      <c r="L20" s="56">
        <f>'Tour Travel Schedule'!L56</f>
        <v>0</v>
      </c>
      <c r="M20" s="56">
        <f>'Tour Travel Schedule'!M56</f>
        <v>0</v>
      </c>
      <c r="N20" s="56">
        <f>'Tour Travel Schedule'!N56</f>
        <v>0</v>
      </c>
      <c r="O20" s="81">
        <f>'Tour Travel Schedule'!O56</f>
        <v>2156.9999999999991</v>
      </c>
    </row>
    <row r="21" spans="1:15">
      <c r="A21" s="31" t="str">
        <f>'Tour Travel Schedule'!A57</f>
        <v>New York Metro</v>
      </c>
      <c r="B21" s="56">
        <f>'Tour Travel Schedule'!B57</f>
        <v>0</v>
      </c>
      <c r="C21" s="56">
        <f>'Tour Travel Schedule'!C57</f>
        <v>0</v>
      </c>
      <c r="D21" s="56">
        <f>'Tour Travel Schedule'!D57</f>
        <v>3.1317060054279647E-11</v>
      </c>
      <c r="E21" s="56">
        <f>'Tour Travel Schedule'!E57</f>
        <v>0</v>
      </c>
      <c r="F21" s="56">
        <f>'Tour Travel Schedule'!F57</f>
        <v>0</v>
      </c>
      <c r="G21" s="56">
        <f>'Tour Travel Schedule'!G57</f>
        <v>0</v>
      </c>
      <c r="H21" s="56">
        <f>'Tour Travel Schedule'!H57</f>
        <v>0</v>
      </c>
      <c r="I21" s="56">
        <f>'Tour Travel Schedule'!I57</f>
        <v>0</v>
      </c>
      <c r="J21" s="56">
        <f>'Tour Travel Schedule'!J57</f>
        <v>0</v>
      </c>
      <c r="K21" s="56">
        <f>'Tour Travel Schedule'!K57</f>
        <v>0</v>
      </c>
      <c r="L21" s="56">
        <f>'Tour Travel Schedule'!L57</f>
        <v>0</v>
      </c>
      <c r="M21" s="56">
        <f>'Tour Travel Schedule'!M57</f>
        <v>0</v>
      </c>
      <c r="N21" s="56">
        <f>'Tour Travel Schedule'!N57</f>
        <v>0</v>
      </c>
      <c r="O21" s="81">
        <f>'Tour Travel Schedule'!O57</f>
        <v>3.1317060054279647E-11</v>
      </c>
    </row>
    <row r="22" spans="1:15">
      <c r="A22" s="31" t="str">
        <f>'Tour Travel Schedule'!A58</f>
        <v>Sao Paulo</v>
      </c>
      <c r="B22" s="56">
        <f>'Tour Travel Schedule'!B58</f>
        <v>0</v>
      </c>
      <c r="C22" s="56">
        <f>'Tour Travel Schedule'!C58</f>
        <v>0</v>
      </c>
      <c r="D22" s="56">
        <f>'Tour Travel Schedule'!D58</f>
        <v>0</v>
      </c>
      <c r="E22" s="56">
        <f>'Tour Travel Schedule'!E58</f>
        <v>0</v>
      </c>
      <c r="F22" s="56">
        <f>'Tour Travel Schedule'!F58</f>
        <v>2.0014212507816042E-11</v>
      </c>
      <c r="G22" s="56">
        <f>'Tour Travel Schedule'!G58</f>
        <v>0</v>
      </c>
      <c r="H22" s="56">
        <f>'Tour Travel Schedule'!H58</f>
        <v>0</v>
      </c>
      <c r="I22" s="56">
        <f>'Tour Travel Schedule'!I58</f>
        <v>0</v>
      </c>
      <c r="J22" s="56">
        <f>'Tour Travel Schedule'!J58</f>
        <v>0</v>
      </c>
      <c r="K22" s="56">
        <f>'Tour Travel Schedule'!K58</f>
        <v>0</v>
      </c>
      <c r="L22" s="56">
        <f>'Tour Travel Schedule'!L58</f>
        <v>9.2349461410961073E-12</v>
      </c>
      <c r="M22" s="56">
        <f>'Tour Travel Schedule'!M58</f>
        <v>0</v>
      </c>
      <c r="N22" s="56">
        <f>'Tour Travel Schedule'!N58</f>
        <v>0</v>
      </c>
      <c r="O22" s="81">
        <f>'Tour Travel Schedule'!O58</f>
        <v>2.9249158648912147E-11</v>
      </c>
    </row>
    <row r="23" spans="1:15">
      <c r="A23" s="31" t="str">
        <f>'Tour Travel Schedule'!A59</f>
        <v>Seoul</v>
      </c>
      <c r="B23" s="56">
        <f>'Tour Travel Schedule'!B59</f>
        <v>1.0776379787663996E-12</v>
      </c>
      <c r="C23" s="56">
        <f>'Tour Travel Schedule'!C59</f>
        <v>0</v>
      </c>
      <c r="D23" s="56">
        <f>'Tour Travel Schedule'!D59</f>
        <v>0</v>
      </c>
      <c r="E23" s="56">
        <f>'Tour Travel Schedule'!E59</f>
        <v>0</v>
      </c>
      <c r="F23" s="56">
        <f>'Tour Travel Schedule'!F59</f>
        <v>0</v>
      </c>
      <c r="G23" s="56">
        <f>'Tour Travel Schedule'!G59</f>
        <v>0</v>
      </c>
      <c r="H23" s="56">
        <f>'Tour Travel Schedule'!H59</f>
        <v>0</v>
      </c>
      <c r="I23" s="56">
        <f>'Tour Travel Schedule'!I59</f>
        <v>0</v>
      </c>
      <c r="J23" s="56">
        <f>'Tour Travel Schedule'!J59</f>
        <v>0</v>
      </c>
      <c r="K23" s="56">
        <f>'Tour Travel Schedule'!K59</f>
        <v>0</v>
      </c>
      <c r="L23" s="56">
        <f>'Tour Travel Schedule'!L59</f>
        <v>0</v>
      </c>
      <c r="M23" s="56">
        <f>'Tour Travel Schedule'!M59</f>
        <v>7538.9999999999918</v>
      </c>
      <c r="N23" s="56">
        <f>'Tour Travel Schedule'!N59</f>
        <v>0</v>
      </c>
      <c r="O23" s="81">
        <f>'Tour Travel Schedule'!O59</f>
        <v>7538.9999999999927</v>
      </c>
    </row>
    <row r="24" spans="1:15">
      <c r="A24" s="31" t="str">
        <f>'Tour Travel Schedule'!A60</f>
        <v>Mexico City</v>
      </c>
      <c r="B24" s="56">
        <f>'Tour Travel Schedule'!B60</f>
        <v>0</v>
      </c>
      <c r="C24" s="56">
        <f>'Tour Travel Schedule'!C60</f>
        <v>8.8342666507331156E-12</v>
      </c>
      <c r="D24" s="56">
        <f>'Tour Travel Schedule'!D60</f>
        <v>0</v>
      </c>
      <c r="E24" s="56">
        <f>'Tour Travel Schedule'!E60</f>
        <v>0</v>
      </c>
      <c r="F24" s="56">
        <f>'Tour Travel Schedule'!F60</f>
        <v>0</v>
      </c>
      <c r="G24" s="56">
        <f>'Tour Travel Schedule'!G60</f>
        <v>0</v>
      </c>
      <c r="H24" s="56">
        <f>'Tour Travel Schedule'!H60</f>
        <v>0</v>
      </c>
      <c r="I24" s="56">
        <f>'Tour Travel Schedule'!I60</f>
        <v>0</v>
      </c>
      <c r="J24" s="56">
        <f>'Tour Travel Schedule'!J60</f>
        <v>0</v>
      </c>
      <c r="K24" s="56">
        <f>'Tour Travel Schedule'!K60</f>
        <v>0</v>
      </c>
      <c r="L24" s="56">
        <f>'Tour Travel Schedule'!L60</f>
        <v>0</v>
      </c>
      <c r="M24" s="56">
        <f>'Tour Travel Schedule'!M60</f>
        <v>0</v>
      </c>
      <c r="N24" s="56">
        <f>'Tour Travel Schedule'!N60</f>
        <v>0</v>
      </c>
      <c r="O24" s="81">
        <f>'Tour Travel Schedule'!O60</f>
        <v>8.8342666507331156E-12</v>
      </c>
    </row>
    <row r="25" spans="1:15">
      <c r="A25" s="31" t="str">
        <f>'Tour Travel Schedule'!A61</f>
        <v>Osaka</v>
      </c>
      <c r="B25" s="56">
        <f>'Tour Travel Schedule'!B61</f>
        <v>752.99999999999955</v>
      </c>
      <c r="C25" s="56">
        <f>'Tour Travel Schedule'!C61</f>
        <v>0</v>
      </c>
      <c r="D25" s="56">
        <f>'Tour Travel Schedule'!D61</f>
        <v>0</v>
      </c>
      <c r="E25" s="56">
        <f>'Tour Travel Schedule'!E61</f>
        <v>1.3722356584315517E-12</v>
      </c>
      <c r="F25" s="56">
        <f>'Tour Travel Schedule'!F61</f>
        <v>0</v>
      </c>
      <c r="G25" s="56">
        <f>'Tour Travel Schedule'!G61</f>
        <v>0</v>
      </c>
      <c r="H25" s="56">
        <f>'Tour Travel Schedule'!H61</f>
        <v>2.4835133947379476E-12</v>
      </c>
      <c r="I25" s="56">
        <f>'Tour Travel Schedule'!I61</f>
        <v>0</v>
      </c>
      <c r="J25" s="56">
        <f>'Tour Travel Schedule'!J61</f>
        <v>0</v>
      </c>
      <c r="K25" s="56">
        <f>'Tour Travel Schedule'!K61</f>
        <v>0</v>
      </c>
      <c r="L25" s="56">
        <f>'Tour Travel Schedule'!L61</f>
        <v>0</v>
      </c>
      <c r="M25" s="56">
        <f>'Tour Travel Schedule'!M61</f>
        <v>0</v>
      </c>
      <c r="N25" s="56">
        <f>'Tour Travel Schedule'!N61</f>
        <v>0</v>
      </c>
      <c r="O25" s="81">
        <f>'Tour Travel Schedule'!O61</f>
        <v>753.00000000000341</v>
      </c>
    </row>
    <row r="26" spans="1:15">
      <c r="A26" s="31" t="str">
        <f>'Tour Travel Schedule'!A62</f>
        <v>Manila</v>
      </c>
      <c r="B26" s="56">
        <f>'Tour Travel Schedule'!B62</f>
        <v>0</v>
      </c>
      <c r="C26" s="56">
        <f>'Tour Travel Schedule'!C62</f>
        <v>0</v>
      </c>
      <c r="D26" s="56">
        <f>'Tour Travel Schedule'!D62</f>
        <v>0</v>
      </c>
      <c r="E26" s="56">
        <f>'Tour Travel Schedule'!E62</f>
        <v>0</v>
      </c>
      <c r="F26" s="56">
        <f>'Tour Travel Schedule'!F62</f>
        <v>0</v>
      </c>
      <c r="G26" s="56">
        <f>'Tour Travel Schedule'!G62</f>
        <v>4970.9999999999982</v>
      </c>
      <c r="H26" s="56">
        <f>'Tour Travel Schedule'!H62</f>
        <v>0</v>
      </c>
      <c r="I26" s="56">
        <f>'Tour Travel Schedule'!I62</f>
        <v>0</v>
      </c>
      <c r="J26" s="56">
        <f>'Tour Travel Schedule'!J62</f>
        <v>0</v>
      </c>
      <c r="K26" s="56">
        <f>'Tour Travel Schedule'!K62</f>
        <v>4.2352787960942888E-12</v>
      </c>
      <c r="L26" s="56">
        <f>'Tour Travel Schedule'!L62</f>
        <v>0</v>
      </c>
      <c r="M26" s="56">
        <f>'Tour Travel Schedule'!M62</f>
        <v>-3.6703973191454881E-12</v>
      </c>
      <c r="N26" s="56">
        <f>'Tour Travel Schedule'!N62</f>
        <v>0</v>
      </c>
      <c r="O26" s="81">
        <f>'Tour Travel Schedule'!O62</f>
        <v>4970.9999999999991</v>
      </c>
    </row>
    <row r="27" spans="1:15">
      <c r="A27" s="31" t="str">
        <f>'Tour Travel Schedule'!A63</f>
        <v>Mumbai</v>
      </c>
      <c r="B27" s="56">
        <f>'Tour Travel Schedule'!B63</f>
        <v>0</v>
      </c>
      <c r="C27" s="56">
        <f>'Tour Travel Schedule'!C63</f>
        <v>0</v>
      </c>
      <c r="D27" s="56">
        <f>'Tour Travel Schedule'!D63</f>
        <v>0</v>
      </c>
      <c r="E27" s="56">
        <f>'Tour Travel Schedule'!E63</f>
        <v>0</v>
      </c>
      <c r="F27" s="56">
        <f>'Tour Travel Schedule'!F63</f>
        <v>0</v>
      </c>
      <c r="G27" s="56">
        <f>'Tour Travel Schedule'!G63</f>
        <v>0</v>
      </c>
      <c r="H27" s="56">
        <f>'Tour Travel Schedule'!H63</f>
        <v>0</v>
      </c>
      <c r="I27" s="56">
        <f>'Tour Travel Schedule'!I63</f>
        <v>0</v>
      </c>
      <c r="J27" s="56">
        <f>'Tour Travel Schedule'!J63</f>
        <v>0</v>
      </c>
      <c r="K27" s="56">
        <f>'Tour Travel Schedule'!K63</f>
        <v>8684.9999999999964</v>
      </c>
      <c r="L27" s="56">
        <f>'Tour Travel Schedule'!L63</f>
        <v>0</v>
      </c>
      <c r="M27" s="56">
        <f>'Tour Travel Schedule'!M63</f>
        <v>0</v>
      </c>
      <c r="N27" s="56">
        <f>'Tour Travel Schedule'!N63</f>
        <v>4.6634918175252626E-12</v>
      </c>
      <c r="O27" s="81">
        <f>'Tour Travel Schedule'!O63</f>
        <v>8685.0000000000018</v>
      </c>
    </row>
    <row r="28" spans="1:15">
      <c r="A28" s="31" t="str">
        <f>'Tour Travel Schedule'!A64</f>
        <v>Delhi</v>
      </c>
      <c r="B28" s="56">
        <f>'Tour Travel Schedule'!B64</f>
        <v>0</v>
      </c>
      <c r="C28" s="56">
        <f>'Tour Travel Schedule'!C64</f>
        <v>0</v>
      </c>
      <c r="D28" s="56">
        <f>'Tour Travel Schedule'!D64</f>
        <v>0</v>
      </c>
      <c r="E28" s="56">
        <f>'Tour Travel Schedule'!E64</f>
        <v>0</v>
      </c>
      <c r="F28" s="56">
        <f>'Tour Travel Schedule'!F64</f>
        <v>0</v>
      </c>
      <c r="G28" s="56">
        <f>'Tour Travel Schedule'!G64</f>
        <v>0</v>
      </c>
      <c r="H28" s="56">
        <f>'Tour Travel Schedule'!H64</f>
        <v>0</v>
      </c>
      <c r="I28" s="56">
        <f>'Tour Travel Schedule'!I64</f>
        <v>2156.9999999999995</v>
      </c>
      <c r="J28" s="56">
        <f>'Tour Travel Schedule'!J64</f>
        <v>0</v>
      </c>
      <c r="K28" s="56">
        <f>'Tour Travel Schedule'!K64</f>
        <v>0</v>
      </c>
      <c r="L28" s="56">
        <f>'Tour Travel Schedule'!L64</f>
        <v>0</v>
      </c>
      <c r="M28" s="56">
        <f>'Tour Travel Schedule'!M64</f>
        <v>-6.7612582089477341E-14</v>
      </c>
      <c r="N28" s="56">
        <f>'Tour Travel Schedule'!N64</f>
        <v>0</v>
      </c>
      <c r="O28" s="81">
        <f>'Tour Travel Schedule'!O64</f>
        <v>2156.9999999999995</v>
      </c>
    </row>
    <row r="29" spans="1:15">
      <c r="A29" s="31" t="str">
        <f>'Tour Travel Schedule'!A65</f>
        <v>Jakarta</v>
      </c>
      <c r="B29" s="56">
        <f>'Tour Travel Schedule'!B65</f>
        <v>0</v>
      </c>
      <c r="C29" s="56">
        <f>'Tour Travel Schedule'!C65</f>
        <v>0</v>
      </c>
      <c r="D29" s="56">
        <f>'Tour Travel Schedule'!D65</f>
        <v>0</v>
      </c>
      <c r="E29" s="56">
        <f>'Tour Travel Schedule'!E65</f>
        <v>0</v>
      </c>
      <c r="F29" s="56">
        <f>'Tour Travel Schedule'!F65</f>
        <v>0</v>
      </c>
      <c r="G29" s="56">
        <f>'Tour Travel Schedule'!G65</f>
        <v>0</v>
      </c>
      <c r="H29" s="56">
        <f>'Tour Travel Schedule'!H65</f>
        <v>5201.9999999999964</v>
      </c>
      <c r="I29" s="56">
        <f>'Tour Travel Schedule'!I65</f>
        <v>0</v>
      </c>
      <c r="J29" s="56">
        <f>'Tour Travel Schedule'!J65</f>
        <v>0</v>
      </c>
      <c r="K29" s="56">
        <f>'Tour Travel Schedule'!K65</f>
        <v>0</v>
      </c>
      <c r="L29" s="56">
        <f>'Tour Travel Schedule'!L65</f>
        <v>0</v>
      </c>
      <c r="M29" s="56">
        <f>'Tour Travel Schedule'!M65</f>
        <v>4.9465986884431713E-12</v>
      </c>
      <c r="N29" s="56">
        <f>'Tour Travel Schedule'!N65</f>
        <v>0</v>
      </c>
      <c r="O29" s="81">
        <f>'Tour Travel Schedule'!O65</f>
        <v>5202.0000000000009</v>
      </c>
    </row>
    <row r="30" spans="1:15">
      <c r="A30" s="31" t="str">
        <f>'Tour Travel Schedule'!A66</f>
        <v>Lagos</v>
      </c>
      <c r="B30" s="56">
        <f>'Tour Travel Schedule'!B66</f>
        <v>0</v>
      </c>
      <c r="C30" s="56">
        <f>'Tour Travel Schedule'!C66</f>
        <v>0</v>
      </c>
      <c r="D30" s="56">
        <f>'Tour Travel Schedule'!D66</f>
        <v>0</v>
      </c>
      <c r="E30" s="56">
        <f>'Tour Travel Schedule'!E66</f>
        <v>0</v>
      </c>
      <c r="F30" s="56">
        <f>'Tour Travel Schedule'!F66</f>
        <v>0</v>
      </c>
      <c r="G30" s="56">
        <f>'Tour Travel Schedule'!G66</f>
        <v>0</v>
      </c>
      <c r="H30" s="56">
        <f>'Tour Travel Schedule'!H66</f>
        <v>0</v>
      </c>
      <c r="I30" s="56">
        <f>'Tour Travel Schedule'!I66</f>
        <v>0</v>
      </c>
      <c r="J30" s="56">
        <f>'Tour Travel Schedule'!J66</f>
        <v>0</v>
      </c>
      <c r="K30" s="56">
        <f>'Tour Travel Schedule'!K66</f>
        <v>0</v>
      </c>
      <c r="L30" s="56">
        <f>'Tour Travel Schedule'!L66</f>
        <v>0</v>
      </c>
      <c r="M30" s="56">
        <f>'Tour Travel Schedule'!M66</f>
        <v>0</v>
      </c>
      <c r="N30" s="56">
        <f>'Tour Travel Schedule'!N66</f>
        <v>7.3051564798255567E-12</v>
      </c>
      <c r="O30" s="81">
        <f>'Tour Travel Schedule'!O66</f>
        <v>7.3051564798255567E-12</v>
      </c>
    </row>
    <row r="31" spans="1:15">
      <c r="A31" s="31" t="str">
        <f>'Tour Travel Schedule'!A67</f>
        <v>Kolkata</v>
      </c>
      <c r="B31" s="56">
        <f>'Tour Travel Schedule'!B67</f>
        <v>0</v>
      </c>
      <c r="C31" s="56">
        <f>'Tour Travel Schedule'!C67</f>
        <v>0</v>
      </c>
      <c r="D31" s="56">
        <f>'Tour Travel Schedule'!D67</f>
        <v>0</v>
      </c>
      <c r="E31" s="56">
        <f>'Tour Travel Schedule'!E67</f>
        <v>0</v>
      </c>
      <c r="F31" s="56">
        <f>'Tour Travel Schedule'!F67</f>
        <v>0</v>
      </c>
      <c r="G31" s="56">
        <f>'Tour Travel Schedule'!G67</f>
        <v>0</v>
      </c>
      <c r="H31" s="56">
        <f>'Tour Travel Schedule'!H67</f>
        <v>3.6703973224017933E-13</v>
      </c>
      <c r="I31" s="56">
        <f>'Tour Travel Schedule'!I67</f>
        <v>0</v>
      </c>
      <c r="J31" s="56">
        <f>'Tour Travel Schedule'!J67</f>
        <v>2435.9999999999995</v>
      </c>
      <c r="K31" s="56">
        <f>'Tour Travel Schedule'!K67</f>
        <v>0</v>
      </c>
      <c r="L31" s="56">
        <f>'Tour Travel Schedule'!L67</f>
        <v>0</v>
      </c>
      <c r="M31" s="56">
        <f>'Tour Travel Schedule'!M67</f>
        <v>0</v>
      </c>
      <c r="N31" s="56">
        <f>'Tour Travel Schedule'!N67</f>
        <v>0</v>
      </c>
      <c r="O31" s="81">
        <f>'Tour Travel Schedule'!O67</f>
        <v>2436</v>
      </c>
    </row>
    <row r="32" spans="1:15">
      <c r="A32" s="31" t="str">
        <f>'Tour Travel Schedule'!A68</f>
        <v>Cairo</v>
      </c>
      <c r="B32" s="56">
        <f>'Tour Travel Schedule'!B68</f>
        <v>0</v>
      </c>
      <c r="C32" s="56">
        <f>'Tour Travel Schedule'!C68</f>
        <v>0</v>
      </c>
      <c r="D32" s="56">
        <f>'Tour Travel Schedule'!D68</f>
        <v>0</v>
      </c>
      <c r="E32" s="56">
        <f>'Tour Travel Schedule'!E68</f>
        <v>0</v>
      </c>
      <c r="F32" s="56">
        <f>'Tour Travel Schedule'!F68</f>
        <v>0</v>
      </c>
      <c r="G32" s="56">
        <f>'Tour Travel Schedule'!G68</f>
        <v>0</v>
      </c>
      <c r="H32" s="56">
        <f>'Tour Travel Schedule'!H68</f>
        <v>0</v>
      </c>
      <c r="I32" s="56">
        <f>'Tour Travel Schedule'!I68</f>
        <v>2.6325886766149084E-12</v>
      </c>
      <c r="J32" s="56">
        <f>'Tour Travel Schedule'!J68</f>
        <v>0</v>
      </c>
      <c r="K32" s="56">
        <f>'Tour Travel Schedule'!K68</f>
        <v>0</v>
      </c>
      <c r="L32" s="56">
        <f>'Tour Travel Schedule'!L68</f>
        <v>0</v>
      </c>
      <c r="M32" s="56">
        <f>'Tour Travel Schedule'!M68</f>
        <v>1.2984280317769125E-11</v>
      </c>
      <c r="N32" s="56">
        <f>'Tour Travel Schedule'!N68</f>
        <v>0</v>
      </c>
      <c r="O32" s="81">
        <f>'Tour Travel Schedule'!O68</f>
        <v>1.5616868994384034E-11</v>
      </c>
    </row>
    <row r="33" spans="1:15">
      <c r="A33" s="54" t="str">
        <f>'Tour Travel Schedule'!A69</f>
        <v xml:space="preserve">Total </v>
      </c>
      <c r="B33" s="55">
        <f>'Tour Travel Schedule'!B69</f>
        <v>753.00000000000057</v>
      </c>
      <c r="C33" s="55">
        <f>'Tour Travel Schedule'!C69</f>
        <v>8.8342666507331156E-12</v>
      </c>
      <c r="D33" s="55">
        <f>'Tour Travel Schedule'!D69</f>
        <v>3.1317060054279647E-11</v>
      </c>
      <c r="E33" s="55">
        <f>'Tour Travel Schedule'!E69</f>
        <v>2157</v>
      </c>
      <c r="F33" s="55">
        <f>'Tour Travel Schedule'!F69</f>
        <v>2.0014212507816042E-11</v>
      </c>
      <c r="G33" s="55">
        <f>'Tour Travel Schedule'!G69</f>
        <v>4970.9999999999991</v>
      </c>
      <c r="H33" s="55">
        <f>'Tour Travel Schedule'!H69</f>
        <v>5201.9999999999991</v>
      </c>
      <c r="I33" s="55">
        <f>'Tour Travel Schedule'!I69</f>
        <v>2157.0000000000023</v>
      </c>
      <c r="J33" s="55">
        <f>'Tour Travel Schedule'!J69</f>
        <v>2435.9999999999995</v>
      </c>
      <c r="K33" s="55">
        <f>'Tour Travel Schedule'!K69</f>
        <v>8685</v>
      </c>
      <c r="L33" s="55">
        <f>'Tour Travel Schedule'!L69</f>
        <v>9.2349461410961073E-12</v>
      </c>
      <c r="M33" s="55">
        <f>'Tour Travel Schedule'!M69</f>
        <v>7539.0000000000055</v>
      </c>
      <c r="N33" s="55">
        <f>'Tour Travel Schedule'!N69</f>
        <v>1.1968648297350819E-11</v>
      </c>
      <c r="O33" s="82">
        <f>'Tour Travel Schedule'!O69</f>
        <v>33900.000000000087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D70"/>
  <sheetViews>
    <sheetView tabSelected="1" zoomScale="80" zoomScaleNormal="80" workbookViewId="0">
      <selection activeCell="D5" sqref="D5"/>
    </sheetView>
  </sheetViews>
  <sheetFormatPr defaultColWidth="9.109375" defaultRowHeight="13.2"/>
  <cols>
    <col min="1" max="1" width="21" style="1" customWidth="1"/>
    <col min="2" max="3" width="13.5546875" style="7" customWidth="1"/>
    <col min="4" max="4" width="13.33203125" style="7" customWidth="1"/>
    <col min="5" max="5" width="11.109375" style="7" customWidth="1"/>
    <col min="6" max="6" width="10.88671875" style="7" customWidth="1"/>
    <col min="7" max="7" width="11.5546875" style="7" customWidth="1"/>
    <col min="8" max="8" width="12.44140625" style="7" customWidth="1"/>
    <col min="9" max="9" width="10.5546875" style="7" customWidth="1"/>
    <col min="10" max="10" width="11.109375" style="7" customWidth="1"/>
    <col min="11" max="11" width="12.6640625" style="7" customWidth="1"/>
    <col min="12" max="12" width="9.5546875" style="7" customWidth="1"/>
    <col min="13" max="13" width="9.6640625" style="7" customWidth="1"/>
    <col min="14" max="14" width="12.6640625" style="7" bestFit="1" customWidth="1"/>
    <col min="15" max="15" width="8.5546875" style="7" bestFit="1" customWidth="1"/>
    <col min="16" max="16" width="3.109375" style="7" customWidth="1"/>
    <col min="17" max="17" width="2" style="7" customWidth="1"/>
    <col min="18" max="18" width="15.109375" style="1" bestFit="1" customWidth="1"/>
    <col min="19" max="19" width="23.88671875" style="1" bestFit="1" customWidth="1"/>
    <col min="20" max="20" width="17.33203125" style="1" bestFit="1" customWidth="1"/>
    <col min="21" max="21" width="14.33203125" style="1" customWidth="1"/>
    <col min="22" max="22" width="13.5546875" style="1" customWidth="1"/>
    <col min="23" max="23" width="9.109375" style="1"/>
    <col min="24" max="24" width="10.33203125" style="1" customWidth="1"/>
    <col min="25" max="25" width="12.5546875" style="1" customWidth="1"/>
    <col min="26" max="26" width="10.5546875" style="1" customWidth="1"/>
    <col min="27" max="27" width="16" style="1" bestFit="1" customWidth="1"/>
    <col min="28" max="28" width="9.109375" style="1"/>
    <col min="29" max="29" width="0.5546875" style="1" customWidth="1"/>
    <col min="30" max="16384" width="9.109375" style="1"/>
  </cols>
  <sheetData>
    <row r="1" spans="1:29" ht="14.4" thickTop="1" thickBot="1">
      <c r="A1" s="2" t="s">
        <v>0</v>
      </c>
      <c r="B1" s="26">
        <f>SUMPRODUCT(B5:N17,B24:N36)</f>
        <v>11300.000000000027</v>
      </c>
      <c r="W1" s="95" t="s">
        <v>46</v>
      </c>
      <c r="X1" s="96"/>
      <c r="Y1" s="96"/>
      <c r="Z1" s="96"/>
      <c r="AA1" s="96"/>
      <c r="AB1" s="96"/>
      <c r="AC1" s="97"/>
    </row>
    <row r="2" spans="1:29" ht="13.8" thickTop="1">
      <c r="A2" s="2" t="s">
        <v>64</v>
      </c>
      <c r="B2" s="27">
        <f>O69</f>
        <v>33900.000000000087</v>
      </c>
      <c r="W2" s="57" t="s">
        <v>36</v>
      </c>
      <c r="X2" s="57" t="s">
        <v>37</v>
      </c>
      <c r="Y2" s="57" t="s">
        <v>38</v>
      </c>
      <c r="Z2" s="57" t="s">
        <v>39</v>
      </c>
      <c r="AA2" s="57" t="s">
        <v>40</v>
      </c>
      <c r="AB2" s="57" t="s">
        <v>41</v>
      </c>
      <c r="AC2" s="28"/>
    </row>
    <row r="3" spans="1:29">
      <c r="W3" s="29"/>
      <c r="X3" s="30" t="s">
        <v>10</v>
      </c>
      <c r="Y3" s="30" t="s">
        <v>25</v>
      </c>
      <c r="Z3" s="30"/>
      <c r="AA3" s="30"/>
      <c r="AB3" s="30"/>
      <c r="AC3" s="28"/>
    </row>
    <row r="4" spans="1:29" ht="27" thickBot="1">
      <c r="B4" s="31" t="s">
        <v>24</v>
      </c>
      <c r="C4" s="31" t="s">
        <v>5</v>
      </c>
      <c r="D4" s="31" t="s">
        <v>7</v>
      </c>
      <c r="E4" s="31" t="s">
        <v>27</v>
      </c>
      <c r="F4" s="31" t="s">
        <v>8</v>
      </c>
      <c r="G4" s="31" t="s">
        <v>25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S4" s="57" t="s">
        <v>47</v>
      </c>
      <c r="T4" s="57" t="s">
        <v>48</v>
      </c>
      <c r="W4" s="29" t="s">
        <v>12</v>
      </c>
      <c r="X4" s="30" t="s">
        <v>11</v>
      </c>
      <c r="Y4" s="30" t="s">
        <v>24</v>
      </c>
      <c r="Z4" s="30" t="s">
        <v>25</v>
      </c>
      <c r="AA4" s="30" t="s">
        <v>26</v>
      </c>
      <c r="AB4" s="30" t="s">
        <v>10</v>
      </c>
      <c r="AC4" s="28"/>
    </row>
    <row r="5" spans="1:29" ht="13.8" thickTop="1">
      <c r="A5" s="31" t="s">
        <v>24</v>
      </c>
      <c r="B5" s="32">
        <v>0</v>
      </c>
      <c r="C5" s="33">
        <v>0</v>
      </c>
      <c r="D5" s="33">
        <v>0</v>
      </c>
      <c r="E5" s="33">
        <v>0.99999999999999933</v>
      </c>
      <c r="F5" s="33">
        <v>0</v>
      </c>
      <c r="G5" s="33">
        <v>6.1062266350081853E-16</v>
      </c>
      <c r="H5" s="33">
        <v>0</v>
      </c>
      <c r="I5" s="33">
        <v>0</v>
      </c>
      <c r="J5" s="33">
        <v>0</v>
      </c>
      <c r="K5" s="33">
        <v>0</v>
      </c>
      <c r="L5" s="33">
        <v>0</v>
      </c>
      <c r="M5" s="33">
        <v>0</v>
      </c>
      <c r="N5" s="34">
        <v>0</v>
      </c>
      <c r="O5" s="37">
        <f t="shared" ref="O5:O17" si="0">SUM(B5:N5)</f>
        <v>1</v>
      </c>
      <c r="Q5" s="7">
        <v>1</v>
      </c>
      <c r="S5" s="90">
        <f>Revenue!H4</f>
        <v>53956244.93575646</v>
      </c>
      <c r="T5" s="91">
        <f>IF(B18=1,S5,0)</f>
        <v>53956244.93575646</v>
      </c>
      <c r="W5" s="29" t="s">
        <v>9</v>
      </c>
      <c r="X5" s="30" t="s">
        <v>14</v>
      </c>
      <c r="Y5" s="30" t="s">
        <v>27</v>
      </c>
      <c r="Z5" s="30" t="s">
        <v>24</v>
      </c>
      <c r="AA5" s="30" t="s">
        <v>18</v>
      </c>
      <c r="AB5" s="30" t="s">
        <v>11</v>
      </c>
      <c r="AC5" s="28"/>
    </row>
    <row r="6" spans="1:29">
      <c r="A6" s="31" t="s">
        <v>5</v>
      </c>
      <c r="B6" s="36">
        <v>0</v>
      </c>
      <c r="C6" s="37">
        <v>0</v>
      </c>
      <c r="D6" s="37">
        <v>2.1834386149536115E-15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0</v>
      </c>
      <c r="M6" s="37">
        <v>0</v>
      </c>
      <c r="N6" s="38">
        <v>0</v>
      </c>
      <c r="O6" s="37">
        <f t="shared" si="0"/>
        <v>2.1834386149536115E-15</v>
      </c>
      <c r="Q6" s="7">
        <v>1</v>
      </c>
      <c r="S6" s="90">
        <f>Revenue!H5</f>
        <v>2892834.8188447743</v>
      </c>
      <c r="T6" s="91">
        <f>IF(C18=1,S6,0)</f>
        <v>0</v>
      </c>
      <c r="W6" s="39">
        <f>H14+K11</f>
        <v>1.0000000000000002</v>
      </c>
      <c r="X6" s="40">
        <f>J12+M13+I16+M12+I13+J16</f>
        <v>1.9999999999999996</v>
      </c>
      <c r="Y6" s="40">
        <f>B10+E5+G8+G5+B8+E10</f>
        <v>2.0000000000000009</v>
      </c>
      <c r="Z6" s="40">
        <f>B10+G5</f>
        <v>1</v>
      </c>
      <c r="AA6" s="40">
        <f>C9+F6</f>
        <v>1.4062824977289264E-15</v>
      </c>
      <c r="AB6" s="40">
        <f>I13+J12</f>
        <v>0.99999999999999989</v>
      </c>
      <c r="AC6" s="28"/>
    </row>
    <row r="7" spans="1:29">
      <c r="A7" s="31" t="s">
        <v>7</v>
      </c>
      <c r="B7" s="36">
        <v>0</v>
      </c>
      <c r="C7" s="37">
        <v>0</v>
      </c>
      <c r="D7" s="37">
        <v>0</v>
      </c>
      <c r="E7" s="37">
        <v>0</v>
      </c>
      <c r="F7" s="37">
        <v>1.4062824977386202E-15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7.7715611723437742E-16</v>
      </c>
      <c r="M7" s="37">
        <v>0</v>
      </c>
      <c r="N7" s="38">
        <v>0</v>
      </c>
      <c r="O7" s="37">
        <f t="shared" si="0"/>
        <v>2.1834386149729974E-15</v>
      </c>
      <c r="Q7" s="7">
        <v>1</v>
      </c>
      <c r="S7" s="90">
        <f>Revenue!H6</f>
        <v>28765829.378400277</v>
      </c>
      <c r="T7" s="91">
        <f>IF(D18=1,S7,0)</f>
        <v>0</v>
      </c>
      <c r="W7" s="39"/>
      <c r="X7" s="40"/>
      <c r="Y7" s="40"/>
      <c r="Z7" s="40"/>
      <c r="AA7" s="40"/>
      <c r="AB7" s="40"/>
      <c r="AC7" s="28"/>
    </row>
    <row r="8" spans="1:29">
      <c r="A8" s="31" t="s">
        <v>27</v>
      </c>
      <c r="B8" s="36">
        <v>4.9960036104144629E-16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>
        <v>0</v>
      </c>
      <c r="M8" s="37">
        <v>0.99999999999999889</v>
      </c>
      <c r="N8" s="38">
        <v>0</v>
      </c>
      <c r="O8" s="37">
        <f t="shared" si="0"/>
        <v>0.99999999999999933</v>
      </c>
      <c r="Q8" s="7">
        <v>1</v>
      </c>
      <c r="S8" s="90">
        <f>Revenue!H7</f>
        <v>2844079.1758305361</v>
      </c>
      <c r="T8" s="91">
        <f>IF(E18=1,S8,0)</f>
        <v>2844079.1758305361</v>
      </c>
      <c r="W8" s="39">
        <v>1</v>
      </c>
      <c r="X8" s="40">
        <v>2</v>
      </c>
      <c r="Y8" s="40">
        <v>2</v>
      </c>
      <c r="Z8" s="40">
        <v>1</v>
      </c>
      <c r="AA8" s="40">
        <v>1</v>
      </c>
      <c r="AB8" s="40">
        <v>1</v>
      </c>
      <c r="AC8" s="28"/>
    </row>
    <row r="9" spans="1:29">
      <c r="A9" s="31" t="s">
        <v>8</v>
      </c>
      <c r="B9" s="36">
        <v>0</v>
      </c>
      <c r="C9" s="37">
        <v>1.4062824977289264E-15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8">
        <v>0</v>
      </c>
      <c r="O9" s="37">
        <f t="shared" si="0"/>
        <v>1.4062824977289264E-15</v>
      </c>
      <c r="Q9" s="7">
        <v>1</v>
      </c>
      <c r="S9" s="90">
        <f>Revenue!H8</f>
        <v>28278272.948257904</v>
      </c>
      <c r="T9" s="91">
        <f>IF(F18=1,S9,0)</f>
        <v>0</v>
      </c>
      <c r="W9" s="39"/>
      <c r="X9" s="40"/>
      <c r="Y9" s="41"/>
      <c r="Z9" s="42"/>
      <c r="AA9" s="42"/>
      <c r="AB9" s="40"/>
      <c r="AC9" s="28"/>
    </row>
    <row r="10" spans="1:29">
      <c r="A10" s="31" t="s">
        <v>25</v>
      </c>
      <c r="B10" s="36">
        <v>0.99999999999999933</v>
      </c>
      <c r="C10" s="37">
        <v>0</v>
      </c>
      <c r="D10" s="37">
        <v>0</v>
      </c>
      <c r="E10" s="37">
        <v>8.8817841969679723E-16</v>
      </c>
      <c r="F10" s="37">
        <v>0</v>
      </c>
      <c r="G10" s="37">
        <v>0</v>
      </c>
      <c r="H10" s="37">
        <v>4.9960036104163098E-16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8">
        <v>0</v>
      </c>
      <c r="O10" s="37">
        <f t="shared" si="0"/>
        <v>1.0000000000000007</v>
      </c>
      <c r="Q10" s="7">
        <v>1</v>
      </c>
      <c r="S10" s="90">
        <f>Revenue!H9</f>
        <v>26693714.550295174</v>
      </c>
      <c r="T10" s="91">
        <f>IF(G18=1,S10,0)</f>
        <v>26693714.550295174</v>
      </c>
      <c r="W10" s="39"/>
      <c r="X10" s="40"/>
      <c r="Y10" s="41"/>
      <c r="Z10" s="42"/>
      <c r="AA10" s="42"/>
      <c r="AB10" s="40"/>
      <c r="AC10" s="28"/>
    </row>
    <row r="11" spans="1:29">
      <c r="A11" s="31" t="s">
        <v>9</v>
      </c>
      <c r="B11" s="36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0.99999999999999967</v>
      </c>
      <c r="H11" s="37">
        <v>0</v>
      </c>
      <c r="I11" s="37">
        <v>0</v>
      </c>
      <c r="J11" s="37">
        <v>0</v>
      </c>
      <c r="K11" s="37">
        <v>8.1416355172900596E-16</v>
      </c>
      <c r="L11" s="37">
        <v>0</v>
      </c>
      <c r="M11" s="37">
        <v>-5.551115122724574E-16</v>
      </c>
      <c r="N11" s="38">
        <v>0</v>
      </c>
      <c r="O11" s="37">
        <f t="shared" si="0"/>
        <v>0.99999999999999989</v>
      </c>
      <c r="Q11" s="7">
        <v>1</v>
      </c>
      <c r="S11" s="90">
        <f>Revenue!H10</f>
        <v>799050.81606667442</v>
      </c>
      <c r="T11" s="91">
        <f>IF(H18=1,S11,0)</f>
        <v>799050.81606667442</v>
      </c>
      <c r="W11" s="57" t="s">
        <v>42</v>
      </c>
      <c r="X11" s="57" t="s">
        <v>43</v>
      </c>
      <c r="Y11" s="57" t="s">
        <v>44</v>
      </c>
      <c r="Z11" s="57" t="s">
        <v>45</v>
      </c>
      <c r="AA11" s="42"/>
      <c r="AB11" s="40"/>
      <c r="AC11" s="28"/>
    </row>
    <row r="12" spans="1:29">
      <c r="A12" s="31" t="s">
        <v>10</v>
      </c>
      <c r="B12" s="36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0.99999999999999967</v>
      </c>
      <c r="L12" s="37">
        <v>0</v>
      </c>
      <c r="M12" s="37">
        <v>0</v>
      </c>
      <c r="N12" s="38">
        <v>5.7361522970790434E-16</v>
      </c>
      <c r="O12" s="37">
        <f t="shared" si="0"/>
        <v>1.0000000000000002</v>
      </c>
      <c r="Q12" s="7">
        <v>1</v>
      </c>
      <c r="S12" s="90">
        <f>Revenue!H11</f>
        <v>777381.64139367978</v>
      </c>
      <c r="T12" s="91">
        <f>IF(I18=1,S12,0)</f>
        <v>777381.64139367978</v>
      </c>
      <c r="W12" s="29"/>
      <c r="X12" s="30" t="s">
        <v>24</v>
      </c>
      <c r="Y12" s="30"/>
      <c r="Z12" s="30"/>
      <c r="AA12" s="42"/>
      <c r="AB12" s="40"/>
      <c r="AC12" s="28"/>
    </row>
    <row r="13" spans="1:29">
      <c r="A13" s="31" t="s">
        <v>11</v>
      </c>
      <c r="B13" s="36">
        <v>0</v>
      </c>
      <c r="C13" s="37">
        <v>0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0.99999999999999989</v>
      </c>
      <c r="J13" s="37">
        <v>0</v>
      </c>
      <c r="K13" s="37">
        <v>0</v>
      </c>
      <c r="L13" s="37">
        <v>0</v>
      </c>
      <c r="M13" s="37">
        <v>-2.7755575570392998E-17</v>
      </c>
      <c r="N13" s="38">
        <v>0</v>
      </c>
      <c r="O13" s="37">
        <f t="shared" si="0"/>
        <v>0.99999999999999989</v>
      </c>
      <c r="Q13" s="7">
        <v>1</v>
      </c>
      <c r="S13" s="90">
        <f>Revenue!H12</f>
        <v>774672.99455955555</v>
      </c>
      <c r="T13" s="91">
        <f>IF(J18=1,S13,0)</f>
        <v>774672.99455955555</v>
      </c>
      <c r="W13" s="29"/>
      <c r="X13" s="30" t="s">
        <v>25</v>
      </c>
      <c r="Y13" s="30"/>
      <c r="Z13" s="30"/>
      <c r="AA13" s="42"/>
      <c r="AB13" s="40"/>
      <c r="AC13" s="28"/>
    </row>
    <row r="14" spans="1:29">
      <c r="A14" s="31" t="s">
        <v>12</v>
      </c>
      <c r="B14" s="36">
        <v>0</v>
      </c>
      <c r="C14" s="37">
        <v>0</v>
      </c>
      <c r="D14" s="37">
        <v>0</v>
      </c>
      <c r="E14" s="37">
        <v>0</v>
      </c>
      <c r="F14" s="37">
        <v>0</v>
      </c>
      <c r="G14" s="37">
        <v>0</v>
      </c>
      <c r="H14" s="37">
        <v>0.99999999999999933</v>
      </c>
      <c r="I14" s="37">
        <v>0</v>
      </c>
      <c r="J14" s="37">
        <v>0</v>
      </c>
      <c r="K14" s="37">
        <v>0</v>
      </c>
      <c r="L14" s="37">
        <v>0</v>
      </c>
      <c r="M14" s="37">
        <v>7.0314124924565333E-16</v>
      </c>
      <c r="N14" s="38">
        <v>0</v>
      </c>
      <c r="O14" s="37">
        <f t="shared" si="0"/>
        <v>1</v>
      </c>
      <c r="Q14" s="7">
        <v>1</v>
      </c>
      <c r="S14" s="90">
        <f>Revenue!H13</f>
        <v>771964.3477254312</v>
      </c>
      <c r="T14" s="91">
        <f>IF(K18=1,S14,0)</f>
        <v>771964.3477254312</v>
      </c>
      <c r="W14" s="29" t="s">
        <v>12</v>
      </c>
      <c r="X14" s="30" t="s">
        <v>9</v>
      </c>
      <c r="Y14" s="30" t="s">
        <v>11</v>
      </c>
      <c r="Z14" s="30" t="s">
        <v>15</v>
      </c>
      <c r="AA14" s="42"/>
      <c r="AB14" s="40"/>
      <c r="AC14" s="28"/>
    </row>
    <row r="15" spans="1:29">
      <c r="A15" s="31" t="s">
        <v>13</v>
      </c>
      <c r="B15" s="36">
        <v>0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8">
        <v>9.9920072217556519E-16</v>
      </c>
      <c r="O15" s="37">
        <f t="shared" si="0"/>
        <v>9.9920072217556519E-16</v>
      </c>
      <c r="Q15" s="7">
        <v>1</v>
      </c>
      <c r="S15" s="90">
        <f>Revenue!H14</f>
        <v>725917.3515453178</v>
      </c>
      <c r="T15" s="91">
        <f>IF(L18=1,S15,0)</f>
        <v>0</v>
      </c>
      <c r="W15" s="29" t="s">
        <v>14</v>
      </c>
      <c r="X15" s="30" t="s">
        <v>27</v>
      </c>
      <c r="Y15" s="30" t="s">
        <v>14</v>
      </c>
      <c r="Z15" s="30" t="s">
        <v>13</v>
      </c>
      <c r="AA15" s="43"/>
      <c r="AB15" s="40"/>
      <c r="AC15" s="28"/>
    </row>
    <row r="16" spans="1:29">
      <c r="A16" s="31" t="s">
        <v>14</v>
      </c>
      <c r="B16" s="36">
        <v>0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5.5511151276494156E-17</v>
      </c>
      <c r="I16" s="37">
        <v>0</v>
      </c>
      <c r="J16" s="37">
        <v>0.99999999999999978</v>
      </c>
      <c r="K16" s="37">
        <v>0</v>
      </c>
      <c r="L16" s="37">
        <v>0</v>
      </c>
      <c r="M16" s="37">
        <v>0</v>
      </c>
      <c r="N16" s="38">
        <v>0</v>
      </c>
      <c r="O16" s="37">
        <f t="shared" si="0"/>
        <v>0.99999999999999978</v>
      </c>
      <c r="Q16" s="7">
        <v>1</v>
      </c>
      <c r="S16" s="90">
        <f>Revenue!H15</f>
        <v>687996.29586757731</v>
      </c>
      <c r="T16" s="91">
        <f>IF(M18=1,S16,0)</f>
        <v>687996.29586757731</v>
      </c>
      <c r="W16" s="44">
        <f>M14+K16</f>
        <v>7.0314124924565333E-16</v>
      </c>
      <c r="X16" s="45">
        <f>G5+H10+E11+B8+E5+H8+G11+B10+H5+G8+E10+B11</f>
        <v>3.0000000000000009</v>
      </c>
      <c r="Y16" s="45">
        <f>M13+J16</f>
        <v>0.99999999999999978</v>
      </c>
      <c r="Z16" s="45">
        <f>L17+N15</f>
        <v>9.9920072217556519E-16</v>
      </c>
      <c r="AA16" s="40"/>
      <c r="AB16" s="40"/>
      <c r="AC16" s="28"/>
    </row>
    <row r="17" spans="1:30" ht="13.8" thickBot="1">
      <c r="A17" s="31" t="s">
        <v>15</v>
      </c>
      <c r="B17" s="46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  <c r="H17" s="47">
        <v>0</v>
      </c>
      <c r="I17" s="47">
        <v>3.2381164534008714E-16</v>
      </c>
      <c r="J17" s="47">
        <v>0</v>
      </c>
      <c r="K17" s="47">
        <v>0</v>
      </c>
      <c r="L17" s="47">
        <v>0</v>
      </c>
      <c r="M17" s="47">
        <v>1.2212453271039432E-15</v>
      </c>
      <c r="N17" s="48">
        <v>0</v>
      </c>
      <c r="O17" s="37">
        <f t="shared" si="0"/>
        <v>1.5450569724440304E-15</v>
      </c>
      <c r="Q17" s="7">
        <v>1</v>
      </c>
      <c r="S17" s="90">
        <f>Revenue!H16</f>
        <v>660909.82752633409</v>
      </c>
      <c r="T17" s="91">
        <f>IF(N18=1,S17,0)</f>
        <v>0</v>
      </c>
      <c r="W17" s="39"/>
      <c r="X17" s="40"/>
      <c r="Y17" s="40"/>
      <c r="Z17" s="40"/>
      <c r="AA17" s="40"/>
      <c r="AB17" s="40"/>
      <c r="AC17" s="28"/>
    </row>
    <row r="18" spans="1:30" ht="13.8" thickTop="1">
      <c r="A18" s="1">
        <f>SUM(B18:N18)</f>
        <v>8.0000000000000089</v>
      </c>
      <c r="B18" s="49">
        <f t="shared" ref="B18:N18" si="1">SUM(B5:B17)</f>
        <v>0.99999999999999978</v>
      </c>
      <c r="C18" s="49">
        <f t="shared" si="1"/>
        <v>1.4062824977289264E-15</v>
      </c>
      <c r="D18" s="49">
        <f t="shared" si="1"/>
        <v>2.1834386149536115E-15</v>
      </c>
      <c r="E18" s="49">
        <f t="shared" si="1"/>
        <v>1.0000000000000002</v>
      </c>
      <c r="F18" s="49">
        <f t="shared" si="1"/>
        <v>1.4062824977386202E-15</v>
      </c>
      <c r="G18" s="49">
        <f t="shared" si="1"/>
        <v>1.0000000000000002</v>
      </c>
      <c r="H18" s="49">
        <f t="shared" si="1"/>
        <v>0.99999999999999978</v>
      </c>
      <c r="I18" s="49">
        <f t="shared" si="1"/>
        <v>1.0000000000000002</v>
      </c>
      <c r="J18" s="49">
        <f t="shared" si="1"/>
        <v>0.99999999999999978</v>
      </c>
      <c r="K18" s="49">
        <f t="shared" si="1"/>
        <v>1.0000000000000004</v>
      </c>
      <c r="L18" s="49">
        <f t="shared" si="1"/>
        <v>7.7715611723437742E-16</v>
      </c>
      <c r="M18" s="49">
        <f t="shared" si="1"/>
        <v>1.0000000000000002</v>
      </c>
      <c r="N18" s="49">
        <f t="shared" si="1"/>
        <v>1.5728159518834694E-15</v>
      </c>
      <c r="O18" s="49">
        <f>SUM(O5:O17)</f>
        <v>8.0000000000000071</v>
      </c>
      <c r="S18" s="92">
        <f>Revenue!H17</f>
        <v>148628869.08206972</v>
      </c>
      <c r="T18" s="93">
        <f>SUM(T5:T17)</f>
        <v>87305104.757495075</v>
      </c>
      <c r="W18" s="50">
        <v>1</v>
      </c>
      <c r="X18" s="51">
        <v>3</v>
      </c>
      <c r="Y18" s="51">
        <v>1</v>
      </c>
      <c r="Z18" s="51">
        <v>1</v>
      </c>
      <c r="AA18" s="51"/>
      <c r="AB18" s="51"/>
      <c r="AC18" s="52"/>
    </row>
    <row r="19" spans="1:30">
      <c r="Y19" s="2"/>
      <c r="Z19" s="2"/>
      <c r="AA19" s="2"/>
      <c r="AB19" s="2"/>
    </row>
    <row r="20" spans="1:30">
      <c r="B20" s="7">
        <v>1</v>
      </c>
      <c r="C20" s="7">
        <v>1</v>
      </c>
      <c r="D20" s="7">
        <v>1</v>
      </c>
      <c r="E20" s="7">
        <v>1</v>
      </c>
      <c r="F20" s="7">
        <v>1</v>
      </c>
      <c r="G20" s="7">
        <v>1</v>
      </c>
      <c r="H20" s="7">
        <v>1</v>
      </c>
      <c r="I20" s="7">
        <v>1</v>
      </c>
      <c r="J20" s="7">
        <v>1</v>
      </c>
      <c r="K20" s="7">
        <v>1</v>
      </c>
      <c r="L20" s="7">
        <v>1</v>
      </c>
      <c r="M20" s="7">
        <v>1</v>
      </c>
      <c r="N20" s="7">
        <v>1</v>
      </c>
      <c r="R20" s="57" t="s">
        <v>71</v>
      </c>
      <c r="S20" s="57" t="s">
        <v>72</v>
      </c>
      <c r="T20" s="57" t="s">
        <v>73</v>
      </c>
      <c r="U20" s="57" t="s">
        <v>49</v>
      </c>
      <c r="V20" s="57" t="s">
        <v>51</v>
      </c>
      <c r="X20" s="2"/>
      <c r="Y20" s="2"/>
      <c r="Z20" s="2"/>
      <c r="AA20" s="2"/>
      <c r="AB20" s="2"/>
      <c r="AC20" s="2"/>
      <c r="AD20" s="2"/>
    </row>
    <row r="21" spans="1:30">
      <c r="R21" s="50">
        <f>Revenue!I17</f>
        <v>20</v>
      </c>
      <c r="S21" s="94">
        <f>T18</f>
        <v>87305104.757495075</v>
      </c>
      <c r="T21" s="94">
        <f>S21/R21</f>
        <v>4365255.2378747538</v>
      </c>
      <c r="U21" s="94">
        <f>O69+'Fixed Costs'!B11</f>
        <v>45833900</v>
      </c>
      <c r="V21" s="93">
        <f>S21-U21</f>
        <v>41471204.757495075</v>
      </c>
      <c r="X21" s="2"/>
      <c r="Y21" s="2"/>
      <c r="Z21" s="2"/>
      <c r="AA21" s="2"/>
      <c r="AB21" s="2"/>
      <c r="AC21" s="2"/>
      <c r="AD21" s="2"/>
    </row>
    <row r="22" spans="1:30">
      <c r="S22" s="35"/>
      <c r="T22" s="2"/>
      <c r="U22" s="2"/>
      <c r="V22" s="2"/>
      <c r="W22" s="2"/>
      <c r="X22" s="2"/>
      <c r="Y22" s="2"/>
      <c r="Z22" s="2"/>
      <c r="AA22" s="2"/>
      <c r="AB22" s="2"/>
    </row>
    <row r="23" spans="1:30" ht="26.4">
      <c r="A23" s="5" t="s">
        <v>32</v>
      </c>
      <c r="B23" s="14" t="s">
        <v>24</v>
      </c>
      <c r="C23" s="14" t="s">
        <v>5</v>
      </c>
      <c r="D23" s="14" t="s">
        <v>7</v>
      </c>
      <c r="E23" s="14" t="s">
        <v>27</v>
      </c>
      <c r="F23" s="14" t="s">
        <v>8</v>
      </c>
      <c r="G23" s="14" t="s">
        <v>25</v>
      </c>
      <c r="H23" s="14" t="s">
        <v>9</v>
      </c>
      <c r="I23" s="14" t="s">
        <v>10</v>
      </c>
      <c r="J23" s="14" t="s">
        <v>11</v>
      </c>
      <c r="K23" s="14" t="s">
        <v>12</v>
      </c>
      <c r="L23" s="14" t="s">
        <v>13</v>
      </c>
      <c r="M23" s="14" t="s">
        <v>14</v>
      </c>
      <c r="N23" s="15" t="s">
        <v>15</v>
      </c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30">
      <c r="A24" s="16" t="s">
        <v>24</v>
      </c>
      <c r="B24" s="17">
        <v>50000</v>
      </c>
      <c r="C24" s="17">
        <v>6744</v>
      </c>
      <c r="D24" s="17">
        <v>11525</v>
      </c>
      <c r="E24" s="18">
        <v>719</v>
      </c>
      <c r="F24" s="18">
        <v>7029</v>
      </c>
      <c r="G24" s="18">
        <v>251</v>
      </c>
      <c r="H24" s="18">
        <v>1867</v>
      </c>
      <c r="I24" s="18">
        <v>4189</v>
      </c>
      <c r="J24" s="18">
        <v>3633</v>
      </c>
      <c r="K24" s="18">
        <v>3601</v>
      </c>
      <c r="L24" s="18">
        <v>8385</v>
      </c>
      <c r="M24" s="18">
        <v>3198</v>
      </c>
      <c r="N24" s="19">
        <v>5951</v>
      </c>
    </row>
    <row r="25" spans="1:30">
      <c r="A25" s="16" t="s">
        <v>5</v>
      </c>
      <c r="B25" s="17">
        <v>6744</v>
      </c>
      <c r="C25" s="17">
        <v>50000</v>
      </c>
      <c r="D25" s="17">
        <v>4781</v>
      </c>
      <c r="E25" s="18">
        <v>6872</v>
      </c>
      <c r="F25" s="18">
        <v>2094</v>
      </c>
      <c r="G25" s="18">
        <v>6906</v>
      </c>
      <c r="H25" s="18">
        <v>8504</v>
      </c>
      <c r="I25" s="18">
        <v>7799</v>
      </c>
      <c r="J25" s="18">
        <v>7308</v>
      </c>
      <c r="K25" s="18">
        <v>10057</v>
      </c>
      <c r="L25" s="18">
        <v>5273</v>
      </c>
      <c r="M25" s="18">
        <v>7927</v>
      </c>
      <c r="N25" s="19">
        <v>5610</v>
      </c>
    </row>
    <row r="26" spans="1:30">
      <c r="A26" s="16" t="s">
        <v>7</v>
      </c>
      <c r="B26" s="17">
        <v>11525</v>
      </c>
      <c r="C26" s="17">
        <v>4781</v>
      </c>
      <c r="D26" s="17">
        <v>50000</v>
      </c>
      <c r="E26" s="17">
        <v>11408</v>
      </c>
      <c r="F26" s="17">
        <v>4744</v>
      </c>
      <c r="G26" s="17">
        <v>10648</v>
      </c>
      <c r="H26" s="17">
        <v>10868</v>
      </c>
      <c r="I26" s="17">
        <v>8564</v>
      </c>
      <c r="J26" s="17">
        <v>8974</v>
      </c>
      <c r="K26" s="17">
        <v>9722</v>
      </c>
      <c r="L26" s="17">
        <v>3961</v>
      </c>
      <c r="M26" s="17">
        <v>9595</v>
      </c>
      <c r="N26" s="20">
        <v>6356</v>
      </c>
    </row>
    <row r="27" spans="1:30">
      <c r="A27" s="16" t="s">
        <v>27</v>
      </c>
      <c r="B27" s="17">
        <v>719</v>
      </c>
      <c r="C27" s="17">
        <v>6872</v>
      </c>
      <c r="D27" s="17">
        <v>11408</v>
      </c>
      <c r="E27" s="17">
        <v>50000</v>
      </c>
      <c r="F27" s="17">
        <v>7496</v>
      </c>
      <c r="G27" s="17">
        <v>515</v>
      </c>
      <c r="H27" s="17">
        <v>1631</v>
      </c>
      <c r="I27" s="17">
        <v>3484</v>
      </c>
      <c r="J27" s="17">
        <v>2915</v>
      </c>
      <c r="K27" s="17">
        <v>3293</v>
      </c>
      <c r="L27" s="17">
        <v>7715</v>
      </c>
      <c r="M27" s="17">
        <v>2513</v>
      </c>
      <c r="N27" s="20">
        <v>5278</v>
      </c>
      <c r="R27" s="57" t="s">
        <v>28</v>
      </c>
      <c r="S27" s="57"/>
    </row>
    <row r="28" spans="1:30">
      <c r="A28" s="16" t="s">
        <v>8</v>
      </c>
      <c r="B28" s="17">
        <v>7029</v>
      </c>
      <c r="C28" s="17">
        <v>2094</v>
      </c>
      <c r="D28" s="17">
        <v>4744</v>
      </c>
      <c r="E28" s="17">
        <v>7496</v>
      </c>
      <c r="F28" s="17">
        <v>50000</v>
      </c>
      <c r="G28" s="17">
        <v>7267</v>
      </c>
      <c r="H28" s="17">
        <v>8845</v>
      </c>
      <c r="I28" s="17">
        <v>9738</v>
      </c>
      <c r="J28" s="17">
        <v>9118</v>
      </c>
      <c r="K28" s="17">
        <v>10479</v>
      </c>
      <c r="L28" s="17">
        <v>6887</v>
      </c>
      <c r="M28" s="17">
        <v>9505</v>
      </c>
      <c r="N28" s="20">
        <v>7696</v>
      </c>
      <c r="R28" s="4" t="s">
        <v>29</v>
      </c>
      <c r="S28" s="4" t="s">
        <v>30</v>
      </c>
      <c r="T28" s="2"/>
    </row>
    <row r="29" spans="1:30">
      <c r="A29" s="16" t="s">
        <v>25</v>
      </c>
      <c r="B29" s="17">
        <v>251</v>
      </c>
      <c r="C29" s="17">
        <v>6906</v>
      </c>
      <c r="D29" s="17">
        <v>10648</v>
      </c>
      <c r="E29" s="17">
        <v>515</v>
      </c>
      <c r="F29" s="17">
        <v>7267</v>
      </c>
      <c r="G29" s="17">
        <v>50000</v>
      </c>
      <c r="H29" s="17">
        <v>1657</v>
      </c>
      <c r="I29" s="17">
        <v>3951</v>
      </c>
      <c r="J29" s="17">
        <v>3409</v>
      </c>
      <c r="K29" s="17">
        <v>3388</v>
      </c>
      <c r="L29" s="17">
        <v>8227</v>
      </c>
      <c r="M29" s="17">
        <v>2954</v>
      </c>
      <c r="N29" s="20">
        <v>5789</v>
      </c>
      <c r="R29" s="3" t="s">
        <v>24</v>
      </c>
      <c r="S29" s="53">
        <f>B18+O5</f>
        <v>1.9999999999999998</v>
      </c>
    </row>
    <row r="30" spans="1:30">
      <c r="A30" s="16" t="s">
        <v>9</v>
      </c>
      <c r="B30" s="17">
        <v>1867</v>
      </c>
      <c r="C30" s="17">
        <v>8504</v>
      </c>
      <c r="D30" s="17">
        <v>10868</v>
      </c>
      <c r="E30" s="17">
        <v>1631</v>
      </c>
      <c r="F30" s="17">
        <v>8845</v>
      </c>
      <c r="G30" s="17">
        <v>1657</v>
      </c>
      <c r="H30" s="17">
        <v>50000</v>
      </c>
      <c r="I30" s="17">
        <v>3192</v>
      </c>
      <c r="J30" s="17">
        <v>2959</v>
      </c>
      <c r="K30" s="17">
        <v>1734</v>
      </c>
      <c r="L30" s="17">
        <v>7930</v>
      </c>
      <c r="M30" s="17">
        <v>2204</v>
      </c>
      <c r="N30" s="20">
        <v>5709</v>
      </c>
      <c r="R30" s="3" t="s">
        <v>31</v>
      </c>
      <c r="S30" s="53">
        <f>C18+O6</f>
        <v>3.5897211126825382E-15</v>
      </c>
    </row>
    <row r="31" spans="1:30">
      <c r="A31" s="16" t="s">
        <v>10</v>
      </c>
      <c r="B31" s="17">
        <v>4189</v>
      </c>
      <c r="C31" s="17">
        <v>7799</v>
      </c>
      <c r="D31" s="17">
        <v>8564</v>
      </c>
      <c r="E31" s="17">
        <v>3484</v>
      </c>
      <c r="F31" s="17">
        <v>9738</v>
      </c>
      <c r="G31" s="17">
        <v>3951</v>
      </c>
      <c r="H31" s="17">
        <v>3192</v>
      </c>
      <c r="I31" s="17">
        <v>50000</v>
      </c>
      <c r="J31" s="17">
        <v>719</v>
      </c>
      <c r="K31" s="17">
        <v>2895</v>
      </c>
      <c r="L31" s="17">
        <v>4739</v>
      </c>
      <c r="M31" s="17">
        <v>1031</v>
      </c>
      <c r="N31" s="20">
        <v>2710</v>
      </c>
      <c r="R31" s="3" t="s">
        <v>7</v>
      </c>
      <c r="S31" s="53">
        <f>D18+O7</f>
        <v>4.3668772299266093E-15</v>
      </c>
    </row>
    <row r="32" spans="1:30">
      <c r="A32" s="16" t="s">
        <v>11</v>
      </c>
      <c r="B32" s="17">
        <v>3633</v>
      </c>
      <c r="C32" s="17">
        <v>7308</v>
      </c>
      <c r="D32" s="17">
        <v>8974</v>
      </c>
      <c r="E32" s="17">
        <v>2915</v>
      </c>
      <c r="F32" s="17">
        <v>9118</v>
      </c>
      <c r="G32" s="17">
        <v>3409</v>
      </c>
      <c r="H32" s="17">
        <v>2959</v>
      </c>
      <c r="I32" s="17">
        <v>719</v>
      </c>
      <c r="J32" s="17">
        <v>50000</v>
      </c>
      <c r="K32" s="17">
        <v>3110</v>
      </c>
      <c r="L32" s="17">
        <v>5030</v>
      </c>
      <c r="M32" s="17">
        <v>812</v>
      </c>
      <c r="N32" s="20">
        <v>2754</v>
      </c>
      <c r="R32" s="3" t="s">
        <v>27</v>
      </c>
      <c r="S32" s="53">
        <f>O8+E18</f>
        <v>1.9999999999999996</v>
      </c>
    </row>
    <row r="33" spans="1:19">
      <c r="A33" s="16" t="s">
        <v>12</v>
      </c>
      <c r="B33" s="17">
        <v>3601</v>
      </c>
      <c r="C33" s="17">
        <v>10057</v>
      </c>
      <c r="D33" s="17">
        <v>9722</v>
      </c>
      <c r="E33" s="17">
        <v>3293</v>
      </c>
      <c r="F33" s="17">
        <v>10479</v>
      </c>
      <c r="G33" s="17">
        <v>3388</v>
      </c>
      <c r="H33" s="17">
        <v>1734</v>
      </c>
      <c r="I33" s="17">
        <v>2895</v>
      </c>
      <c r="J33" s="17">
        <v>3110</v>
      </c>
      <c r="K33" s="17">
        <v>50000</v>
      </c>
      <c r="L33" s="17">
        <v>7190</v>
      </c>
      <c r="M33" s="17">
        <v>2345</v>
      </c>
      <c r="N33" s="20">
        <v>5584</v>
      </c>
      <c r="R33" s="3" t="s">
        <v>8</v>
      </c>
      <c r="S33" s="53">
        <f>F18+O9</f>
        <v>2.8125649954675468E-15</v>
      </c>
    </row>
    <row r="34" spans="1:19">
      <c r="A34" s="16" t="s">
        <v>13</v>
      </c>
      <c r="B34" s="17">
        <v>8385</v>
      </c>
      <c r="C34" s="17">
        <v>5273</v>
      </c>
      <c r="D34" s="17">
        <v>3961</v>
      </c>
      <c r="E34" s="17">
        <v>7715</v>
      </c>
      <c r="F34" s="17">
        <v>6887</v>
      </c>
      <c r="G34" s="17">
        <v>8227</v>
      </c>
      <c r="H34" s="17">
        <v>7930</v>
      </c>
      <c r="I34" s="17">
        <v>4739</v>
      </c>
      <c r="J34" s="17">
        <v>5030</v>
      </c>
      <c r="K34" s="17">
        <v>7190</v>
      </c>
      <c r="L34" s="17">
        <v>50000</v>
      </c>
      <c r="M34" s="17">
        <v>5733</v>
      </c>
      <c r="N34" s="20">
        <v>2437</v>
      </c>
      <c r="R34" s="3" t="s">
        <v>25</v>
      </c>
      <c r="S34" s="53">
        <f>G18+O10</f>
        <v>2.0000000000000009</v>
      </c>
    </row>
    <row r="35" spans="1:19">
      <c r="A35" s="16" t="s">
        <v>14</v>
      </c>
      <c r="B35" s="17">
        <v>3198</v>
      </c>
      <c r="C35" s="17">
        <v>7927</v>
      </c>
      <c r="D35" s="17">
        <v>9595</v>
      </c>
      <c r="E35" s="17">
        <v>2513</v>
      </c>
      <c r="F35" s="17">
        <v>9505</v>
      </c>
      <c r="G35" s="17">
        <v>2954</v>
      </c>
      <c r="H35" s="17">
        <v>2204</v>
      </c>
      <c r="I35" s="17">
        <v>1031</v>
      </c>
      <c r="J35" s="17">
        <v>812</v>
      </c>
      <c r="K35" s="17">
        <v>2345</v>
      </c>
      <c r="L35" s="17">
        <v>5733</v>
      </c>
      <c r="M35" s="17">
        <v>50000</v>
      </c>
      <c r="N35" s="20">
        <v>3544</v>
      </c>
      <c r="R35" s="3" t="s">
        <v>9</v>
      </c>
      <c r="S35" s="53">
        <f>H18+O11</f>
        <v>1.9999999999999996</v>
      </c>
    </row>
    <row r="36" spans="1:19">
      <c r="A36" s="21" t="s">
        <v>15</v>
      </c>
      <c r="B36" s="22">
        <v>5951</v>
      </c>
      <c r="C36" s="22">
        <v>5610</v>
      </c>
      <c r="D36" s="22">
        <v>6356</v>
      </c>
      <c r="E36" s="22">
        <v>5278</v>
      </c>
      <c r="F36" s="22">
        <v>7696</v>
      </c>
      <c r="G36" s="22">
        <v>5789</v>
      </c>
      <c r="H36" s="22">
        <v>5709</v>
      </c>
      <c r="I36" s="22">
        <v>2710</v>
      </c>
      <c r="J36" s="22">
        <v>2754</v>
      </c>
      <c r="K36" s="22">
        <v>5584</v>
      </c>
      <c r="L36" s="22">
        <v>2437</v>
      </c>
      <c r="M36" s="22">
        <v>3544</v>
      </c>
      <c r="N36" s="23">
        <v>50000</v>
      </c>
      <c r="R36" s="3" t="s">
        <v>10</v>
      </c>
      <c r="S36" s="53">
        <f>I18+O12</f>
        <v>2.0000000000000004</v>
      </c>
    </row>
    <row r="37" spans="1:19">
      <c r="R37" s="3" t="s">
        <v>11</v>
      </c>
      <c r="S37" s="53">
        <f>J18+O13</f>
        <v>1.9999999999999996</v>
      </c>
    </row>
    <row r="38" spans="1:19">
      <c r="A38" s="1">
        <v>3</v>
      </c>
      <c r="R38" s="3" t="s">
        <v>12</v>
      </c>
      <c r="S38" s="53">
        <f>K18+O14</f>
        <v>2.0000000000000004</v>
      </c>
    </row>
    <row r="39" spans="1:19" ht="39.6">
      <c r="A39" s="58" t="s">
        <v>70</v>
      </c>
      <c r="B39" s="14" t="s">
        <v>24</v>
      </c>
      <c r="C39" s="14" t="s">
        <v>5</v>
      </c>
      <c r="D39" s="14" t="s">
        <v>7</v>
      </c>
      <c r="E39" s="14" t="s">
        <v>27</v>
      </c>
      <c r="F39" s="14" t="s">
        <v>8</v>
      </c>
      <c r="G39" s="14" t="s">
        <v>25</v>
      </c>
      <c r="H39" s="14" t="s">
        <v>9</v>
      </c>
      <c r="I39" s="14" t="s">
        <v>10</v>
      </c>
      <c r="J39" s="14" t="s">
        <v>11</v>
      </c>
      <c r="K39" s="14" t="s">
        <v>12</v>
      </c>
      <c r="L39" s="14" t="s">
        <v>13</v>
      </c>
      <c r="M39" s="14" t="s">
        <v>14</v>
      </c>
      <c r="N39" s="15" t="s">
        <v>15</v>
      </c>
      <c r="R39" s="3" t="s">
        <v>13</v>
      </c>
      <c r="S39" s="53">
        <f>L18+O15</f>
        <v>1.7763568394099424E-15</v>
      </c>
    </row>
    <row r="40" spans="1:19">
      <c r="A40" s="16" t="s">
        <v>24</v>
      </c>
      <c r="B40" s="17">
        <v>50000</v>
      </c>
      <c r="C40" s="17">
        <f>C24*$A$38</f>
        <v>20232</v>
      </c>
      <c r="D40" s="17">
        <f t="shared" ref="B40:N52" si="2">D24*$A$38</f>
        <v>34575</v>
      </c>
      <c r="E40" s="17">
        <f t="shared" si="2"/>
        <v>2157</v>
      </c>
      <c r="F40" s="17">
        <f t="shared" si="2"/>
        <v>21087</v>
      </c>
      <c r="G40" s="17">
        <f t="shared" si="2"/>
        <v>753</v>
      </c>
      <c r="H40" s="17">
        <f t="shared" si="2"/>
        <v>5601</v>
      </c>
      <c r="I40" s="17">
        <f t="shared" si="2"/>
        <v>12567</v>
      </c>
      <c r="J40" s="17">
        <f t="shared" si="2"/>
        <v>10899</v>
      </c>
      <c r="K40" s="17">
        <f t="shared" si="2"/>
        <v>10803</v>
      </c>
      <c r="L40" s="17">
        <f t="shared" si="2"/>
        <v>25155</v>
      </c>
      <c r="M40" s="17">
        <f t="shared" si="2"/>
        <v>9594</v>
      </c>
      <c r="N40" s="20">
        <f t="shared" si="2"/>
        <v>17853</v>
      </c>
      <c r="R40" s="3" t="s">
        <v>14</v>
      </c>
      <c r="S40" s="53">
        <f>M18+O16</f>
        <v>2</v>
      </c>
    </row>
    <row r="41" spans="1:19">
      <c r="A41" s="16" t="s">
        <v>5</v>
      </c>
      <c r="B41" s="17">
        <f>B25*$A$38</f>
        <v>20232</v>
      </c>
      <c r="C41" s="17">
        <v>50000</v>
      </c>
      <c r="D41" s="17">
        <f t="shared" si="2"/>
        <v>14343</v>
      </c>
      <c r="E41" s="17">
        <f t="shared" si="2"/>
        <v>20616</v>
      </c>
      <c r="F41" s="17">
        <f t="shared" si="2"/>
        <v>6282</v>
      </c>
      <c r="G41" s="17">
        <f t="shared" si="2"/>
        <v>20718</v>
      </c>
      <c r="H41" s="17">
        <f t="shared" si="2"/>
        <v>25512</v>
      </c>
      <c r="I41" s="17">
        <f t="shared" si="2"/>
        <v>23397</v>
      </c>
      <c r="J41" s="17">
        <f t="shared" si="2"/>
        <v>21924</v>
      </c>
      <c r="K41" s="17">
        <f t="shared" si="2"/>
        <v>30171</v>
      </c>
      <c r="L41" s="17">
        <f t="shared" si="2"/>
        <v>15819</v>
      </c>
      <c r="M41" s="17">
        <f t="shared" si="2"/>
        <v>23781</v>
      </c>
      <c r="N41" s="20">
        <f t="shared" si="2"/>
        <v>16830</v>
      </c>
      <c r="R41" s="3" t="s">
        <v>15</v>
      </c>
      <c r="S41" s="53">
        <f>N18+O17</f>
        <v>3.1178729243274998E-15</v>
      </c>
    </row>
    <row r="42" spans="1:19">
      <c r="A42" s="16" t="s">
        <v>7</v>
      </c>
      <c r="B42" s="17">
        <f t="shared" si="2"/>
        <v>34575</v>
      </c>
      <c r="C42" s="17">
        <f t="shared" si="2"/>
        <v>14343</v>
      </c>
      <c r="D42" s="17">
        <v>50000</v>
      </c>
      <c r="E42" s="17">
        <f t="shared" si="2"/>
        <v>34224</v>
      </c>
      <c r="F42" s="17">
        <f t="shared" si="2"/>
        <v>14232</v>
      </c>
      <c r="G42" s="17">
        <f t="shared" si="2"/>
        <v>31944</v>
      </c>
      <c r="H42" s="17">
        <f t="shared" si="2"/>
        <v>32604</v>
      </c>
      <c r="I42" s="17">
        <f t="shared" si="2"/>
        <v>25692</v>
      </c>
      <c r="J42" s="17">
        <f t="shared" si="2"/>
        <v>26922</v>
      </c>
      <c r="K42" s="17">
        <f t="shared" si="2"/>
        <v>29166</v>
      </c>
      <c r="L42" s="17">
        <f t="shared" si="2"/>
        <v>11883</v>
      </c>
      <c r="M42" s="17">
        <f t="shared" si="2"/>
        <v>28785</v>
      </c>
      <c r="N42" s="20">
        <f t="shared" si="2"/>
        <v>19068</v>
      </c>
    </row>
    <row r="43" spans="1:19">
      <c r="A43" s="16" t="s">
        <v>27</v>
      </c>
      <c r="B43" s="17">
        <f t="shared" si="2"/>
        <v>2157</v>
      </c>
      <c r="C43" s="17">
        <f t="shared" si="2"/>
        <v>20616</v>
      </c>
      <c r="D43" s="17">
        <f t="shared" si="2"/>
        <v>34224</v>
      </c>
      <c r="E43" s="17">
        <v>50000</v>
      </c>
      <c r="F43" s="17">
        <f t="shared" si="2"/>
        <v>22488</v>
      </c>
      <c r="G43" s="17">
        <f t="shared" si="2"/>
        <v>1545</v>
      </c>
      <c r="H43" s="17">
        <f t="shared" si="2"/>
        <v>4893</v>
      </c>
      <c r="I43" s="17">
        <f t="shared" si="2"/>
        <v>10452</v>
      </c>
      <c r="J43" s="17">
        <f t="shared" si="2"/>
        <v>8745</v>
      </c>
      <c r="K43" s="17">
        <f t="shared" si="2"/>
        <v>9879</v>
      </c>
      <c r="L43" s="17">
        <f t="shared" si="2"/>
        <v>23145</v>
      </c>
      <c r="M43" s="17">
        <f t="shared" si="2"/>
        <v>7539</v>
      </c>
      <c r="N43" s="20">
        <f t="shared" si="2"/>
        <v>15834</v>
      </c>
    </row>
    <row r="44" spans="1:19">
      <c r="A44" s="16" t="s">
        <v>8</v>
      </c>
      <c r="B44" s="17">
        <f t="shared" si="2"/>
        <v>21087</v>
      </c>
      <c r="C44" s="17">
        <f t="shared" si="2"/>
        <v>6282</v>
      </c>
      <c r="D44" s="17">
        <f t="shared" si="2"/>
        <v>14232</v>
      </c>
      <c r="E44" s="17">
        <f t="shared" si="2"/>
        <v>22488</v>
      </c>
      <c r="F44" s="17">
        <v>50000</v>
      </c>
      <c r="G44" s="17">
        <f t="shared" si="2"/>
        <v>21801</v>
      </c>
      <c r="H44" s="17">
        <f t="shared" si="2"/>
        <v>26535</v>
      </c>
      <c r="I44" s="17">
        <f t="shared" si="2"/>
        <v>29214</v>
      </c>
      <c r="J44" s="17">
        <f t="shared" si="2"/>
        <v>27354</v>
      </c>
      <c r="K44" s="17">
        <f t="shared" si="2"/>
        <v>31437</v>
      </c>
      <c r="L44" s="17">
        <f t="shared" si="2"/>
        <v>20661</v>
      </c>
      <c r="M44" s="17">
        <f t="shared" si="2"/>
        <v>28515</v>
      </c>
      <c r="N44" s="20">
        <f t="shared" si="2"/>
        <v>23088</v>
      </c>
    </row>
    <row r="45" spans="1:19">
      <c r="A45" s="16" t="s">
        <v>25</v>
      </c>
      <c r="B45" s="17">
        <f t="shared" si="2"/>
        <v>753</v>
      </c>
      <c r="C45" s="17">
        <f t="shared" si="2"/>
        <v>20718</v>
      </c>
      <c r="D45" s="17">
        <f t="shared" si="2"/>
        <v>31944</v>
      </c>
      <c r="E45" s="17">
        <f t="shared" si="2"/>
        <v>1545</v>
      </c>
      <c r="F45" s="17">
        <f t="shared" si="2"/>
        <v>21801</v>
      </c>
      <c r="G45" s="17">
        <v>50000</v>
      </c>
      <c r="H45" s="17">
        <f t="shared" si="2"/>
        <v>4971</v>
      </c>
      <c r="I45" s="17">
        <f t="shared" si="2"/>
        <v>11853</v>
      </c>
      <c r="J45" s="17">
        <f t="shared" si="2"/>
        <v>10227</v>
      </c>
      <c r="K45" s="17">
        <f t="shared" si="2"/>
        <v>10164</v>
      </c>
      <c r="L45" s="17">
        <f t="shared" si="2"/>
        <v>24681</v>
      </c>
      <c r="M45" s="17">
        <f t="shared" si="2"/>
        <v>8862</v>
      </c>
      <c r="N45" s="20">
        <f t="shared" si="2"/>
        <v>17367</v>
      </c>
    </row>
    <row r="46" spans="1:19">
      <c r="A46" s="16" t="s">
        <v>9</v>
      </c>
      <c r="B46" s="17">
        <f t="shared" si="2"/>
        <v>5601</v>
      </c>
      <c r="C46" s="17">
        <f t="shared" si="2"/>
        <v>25512</v>
      </c>
      <c r="D46" s="17">
        <f t="shared" si="2"/>
        <v>32604</v>
      </c>
      <c r="E46" s="17">
        <f t="shared" si="2"/>
        <v>4893</v>
      </c>
      <c r="F46" s="17">
        <f t="shared" si="2"/>
        <v>26535</v>
      </c>
      <c r="G46" s="17">
        <f t="shared" si="2"/>
        <v>4971</v>
      </c>
      <c r="H46" s="17">
        <v>50000</v>
      </c>
      <c r="I46" s="17">
        <f t="shared" si="2"/>
        <v>9576</v>
      </c>
      <c r="J46" s="17">
        <f t="shared" si="2"/>
        <v>8877</v>
      </c>
      <c r="K46" s="17">
        <f t="shared" si="2"/>
        <v>5202</v>
      </c>
      <c r="L46" s="17">
        <f t="shared" si="2"/>
        <v>23790</v>
      </c>
      <c r="M46" s="17">
        <f t="shared" si="2"/>
        <v>6612</v>
      </c>
      <c r="N46" s="20">
        <f t="shared" si="2"/>
        <v>17127</v>
      </c>
    </row>
    <row r="47" spans="1:19">
      <c r="A47" s="16" t="s">
        <v>10</v>
      </c>
      <c r="B47" s="17">
        <f t="shared" si="2"/>
        <v>12567</v>
      </c>
      <c r="C47" s="17">
        <f t="shared" si="2"/>
        <v>23397</v>
      </c>
      <c r="D47" s="17">
        <f t="shared" si="2"/>
        <v>25692</v>
      </c>
      <c r="E47" s="17">
        <f t="shared" si="2"/>
        <v>10452</v>
      </c>
      <c r="F47" s="17">
        <f t="shared" si="2"/>
        <v>29214</v>
      </c>
      <c r="G47" s="17">
        <f t="shared" si="2"/>
        <v>11853</v>
      </c>
      <c r="H47" s="17">
        <f t="shared" si="2"/>
        <v>9576</v>
      </c>
      <c r="I47" s="17">
        <v>50000</v>
      </c>
      <c r="J47" s="17">
        <f t="shared" si="2"/>
        <v>2157</v>
      </c>
      <c r="K47" s="17">
        <f t="shared" si="2"/>
        <v>8685</v>
      </c>
      <c r="L47" s="17">
        <f t="shared" si="2"/>
        <v>14217</v>
      </c>
      <c r="M47" s="17">
        <f t="shared" si="2"/>
        <v>3093</v>
      </c>
      <c r="N47" s="20">
        <f t="shared" si="2"/>
        <v>8130</v>
      </c>
    </row>
    <row r="48" spans="1:19">
      <c r="A48" s="16" t="s">
        <v>11</v>
      </c>
      <c r="B48" s="17">
        <f t="shared" si="2"/>
        <v>10899</v>
      </c>
      <c r="C48" s="17">
        <f t="shared" si="2"/>
        <v>21924</v>
      </c>
      <c r="D48" s="17">
        <f t="shared" si="2"/>
        <v>26922</v>
      </c>
      <c r="E48" s="17">
        <f t="shared" si="2"/>
        <v>8745</v>
      </c>
      <c r="F48" s="17">
        <f t="shared" si="2"/>
        <v>27354</v>
      </c>
      <c r="G48" s="17">
        <f t="shared" si="2"/>
        <v>10227</v>
      </c>
      <c r="H48" s="17">
        <f t="shared" si="2"/>
        <v>8877</v>
      </c>
      <c r="I48" s="17">
        <f t="shared" si="2"/>
        <v>2157</v>
      </c>
      <c r="J48" s="17">
        <v>50000</v>
      </c>
      <c r="K48" s="17">
        <f t="shared" si="2"/>
        <v>9330</v>
      </c>
      <c r="L48" s="17">
        <f t="shared" si="2"/>
        <v>15090</v>
      </c>
      <c r="M48" s="17">
        <f t="shared" si="2"/>
        <v>2436</v>
      </c>
      <c r="N48" s="20">
        <f t="shared" si="2"/>
        <v>8262</v>
      </c>
    </row>
    <row r="49" spans="1:15">
      <c r="A49" s="16" t="s">
        <v>12</v>
      </c>
      <c r="B49" s="17">
        <f t="shared" si="2"/>
        <v>10803</v>
      </c>
      <c r="C49" s="17">
        <f t="shared" si="2"/>
        <v>30171</v>
      </c>
      <c r="D49" s="17">
        <f t="shared" si="2"/>
        <v>29166</v>
      </c>
      <c r="E49" s="17">
        <f t="shared" si="2"/>
        <v>9879</v>
      </c>
      <c r="F49" s="17">
        <f t="shared" si="2"/>
        <v>31437</v>
      </c>
      <c r="G49" s="17">
        <f t="shared" si="2"/>
        <v>10164</v>
      </c>
      <c r="H49" s="17">
        <f t="shared" si="2"/>
        <v>5202</v>
      </c>
      <c r="I49" s="17">
        <f t="shared" si="2"/>
        <v>8685</v>
      </c>
      <c r="J49" s="17">
        <f t="shared" si="2"/>
        <v>9330</v>
      </c>
      <c r="K49" s="17">
        <v>50000</v>
      </c>
      <c r="L49" s="17">
        <f t="shared" si="2"/>
        <v>21570</v>
      </c>
      <c r="M49" s="17">
        <f t="shared" si="2"/>
        <v>7035</v>
      </c>
      <c r="N49" s="20">
        <f t="shared" si="2"/>
        <v>16752</v>
      </c>
    </row>
    <row r="50" spans="1:15">
      <c r="A50" s="16" t="s">
        <v>13</v>
      </c>
      <c r="B50" s="17">
        <f t="shared" si="2"/>
        <v>25155</v>
      </c>
      <c r="C50" s="17">
        <f t="shared" si="2"/>
        <v>15819</v>
      </c>
      <c r="D50" s="17">
        <f t="shared" si="2"/>
        <v>11883</v>
      </c>
      <c r="E50" s="17">
        <f t="shared" si="2"/>
        <v>23145</v>
      </c>
      <c r="F50" s="17">
        <f t="shared" si="2"/>
        <v>20661</v>
      </c>
      <c r="G50" s="17">
        <f t="shared" si="2"/>
        <v>24681</v>
      </c>
      <c r="H50" s="17">
        <f t="shared" si="2"/>
        <v>23790</v>
      </c>
      <c r="I50" s="17">
        <f t="shared" si="2"/>
        <v>14217</v>
      </c>
      <c r="J50" s="17">
        <f t="shared" si="2"/>
        <v>15090</v>
      </c>
      <c r="K50" s="17">
        <f t="shared" si="2"/>
        <v>21570</v>
      </c>
      <c r="L50" s="17">
        <v>50000</v>
      </c>
      <c r="M50" s="17">
        <f t="shared" si="2"/>
        <v>17199</v>
      </c>
      <c r="N50" s="20">
        <f t="shared" si="2"/>
        <v>7311</v>
      </c>
    </row>
    <row r="51" spans="1:15">
      <c r="A51" s="16" t="s">
        <v>14</v>
      </c>
      <c r="B51" s="17">
        <f t="shared" si="2"/>
        <v>9594</v>
      </c>
      <c r="C51" s="17">
        <f t="shared" si="2"/>
        <v>23781</v>
      </c>
      <c r="D51" s="17">
        <f t="shared" si="2"/>
        <v>28785</v>
      </c>
      <c r="E51" s="17">
        <f t="shared" si="2"/>
        <v>7539</v>
      </c>
      <c r="F51" s="17">
        <f t="shared" si="2"/>
        <v>28515</v>
      </c>
      <c r="G51" s="17">
        <f t="shared" si="2"/>
        <v>8862</v>
      </c>
      <c r="H51" s="17">
        <f t="shared" si="2"/>
        <v>6612</v>
      </c>
      <c r="I51" s="17">
        <f t="shared" si="2"/>
        <v>3093</v>
      </c>
      <c r="J51" s="17">
        <f t="shared" si="2"/>
        <v>2436</v>
      </c>
      <c r="K51" s="17">
        <f t="shared" si="2"/>
        <v>7035</v>
      </c>
      <c r="L51" s="17">
        <f t="shared" si="2"/>
        <v>17199</v>
      </c>
      <c r="M51" s="17">
        <v>50000</v>
      </c>
      <c r="N51" s="20">
        <f t="shared" si="2"/>
        <v>10632</v>
      </c>
    </row>
    <row r="52" spans="1:15">
      <c r="A52" s="21" t="s">
        <v>15</v>
      </c>
      <c r="B52" s="22">
        <f t="shared" si="2"/>
        <v>17853</v>
      </c>
      <c r="C52" s="22">
        <f t="shared" si="2"/>
        <v>16830</v>
      </c>
      <c r="D52" s="22">
        <f t="shared" si="2"/>
        <v>19068</v>
      </c>
      <c r="E52" s="22">
        <f t="shared" si="2"/>
        <v>15834</v>
      </c>
      <c r="F52" s="22">
        <f t="shared" si="2"/>
        <v>23088</v>
      </c>
      <c r="G52" s="22">
        <f t="shared" si="2"/>
        <v>17367</v>
      </c>
      <c r="H52" s="22">
        <f t="shared" si="2"/>
        <v>17127</v>
      </c>
      <c r="I52" s="22">
        <f t="shared" si="2"/>
        <v>8130</v>
      </c>
      <c r="J52" s="22">
        <f t="shared" si="2"/>
        <v>8262</v>
      </c>
      <c r="K52" s="22">
        <f t="shared" si="2"/>
        <v>16752</v>
      </c>
      <c r="L52" s="22">
        <f t="shared" si="2"/>
        <v>7311</v>
      </c>
      <c r="M52" s="22">
        <f t="shared" si="2"/>
        <v>10632</v>
      </c>
      <c r="N52" s="23">
        <v>50000</v>
      </c>
    </row>
    <row r="54" spans="1: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5" ht="26.4">
      <c r="A55" s="6" t="s">
        <v>65</v>
      </c>
      <c r="B55" s="31" t="s">
        <v>24</v>
      </c>
      <c r="C55" s="31" t="s">
        <v>5</v>
      </c>
      <c r="D55" s="31" t="s">
        <v>7</v>
      </c>
      <c r="E55" s="31" t="s">
        <v>27</v>
      </c>
      <c r="F55" s="31" t="s">
        <v>8</v>
      </c>
      <c r="G55" s="31" t="s">
        <v>25</v>
      </c>
      <c r="H55" s="31" t="s">
        <v>9</v>
      </c>
      <c r="I55" s="31" t="s">
        <v>10</v>
      </c>
      <c r="J55" s="31" t="s">
        <v>11</v>
      </c>
      <c r="K55" s="31" t="s">
        <v>12</v>
      </c>
      <c r="L55" s="31" t="s">
        <v>13</v>
      </c>
      <c r="M55" s="31" t="s">
        <v>14</v>
      </c>
      <c r="N55" s="79" t="s">
        <v>15</v>
      </c>
      <c r="O55" s="80" t="s">
        <v>52</v>
      </c>
    </row>
    <row r="56" spans="1:15">
      <c r="A56" s="31" t="s">
        <v>24</v>
      </c>
      <c r="B56" s="85">
        <f>B40*B5</f>
        <v>0</v>
      </c>
      <c r="C56" s="85">
        <f t="shared" ref="C56:N56" si="3">C40*C5</f>
        <v>0</v>
      </c>
      <c r="D56" s="85">
        <f t="shared" si="3"/>
        <v>0</v>
      </c>
      <c r="E56" s="86">
        <f t="shared" si="3"/>
        <v>2156.9999999999986</v>
      </c>
      <c r="F56" s="86">
        <f t="shared" si="3"/>
        <v>0</v>
      </c>
      <c r="G56" s="86">
        <f t="shared" si="3"/>
        <v>4.5979886561611636E-13</v>
      </c>
      <c r="H56" s="86">
        <f t="shared" si="3"/>
        <v>0</v>
      </c>
      <c r="I56" s="86">
        <f t="shared" si="3"/>
        <v>0</v>
      </c>
      <c r="J56" s="86">
        <f t="shared" si="3"/>
        <v>0</v>
      </c>
      <c r="K56" s="86">
        <f t="shared" si="3"/>
        <v>0</v>
      </c>
      <c r="L56" s="86">
        <f t="shared" si="3"/>
        <v>0</v>
      </c>
      <c r="M56" s="86">
        <f t="shared" si="3"/>
        <v>0</v>
      </c>
      <c r="N56" s="86">
        <f t="shared" si="3"/>
        <v>0</v>
      </c>
      <c r="O56" s="87">
        <f>SUM(B56:N56)</f>
        <v>2156.9999999999991</v>
      </c>
    </row>
    <row r="57" spans="1:15">
      <c r="A57" s="31" t="s">
        <v>5</v>
      </c>
      <c r="B57" s="85">
        <f t="shared" ref="B57:N57" si="4">B41*B6</f>
        <v>0</v>
      </c>
      <c r="C57" s="85">
        <f t="shared" si="4"/>
        <v>0</v>
      </c>
      <c r="D57" s="85">
        <f t="shared" si="4"/>
        <v>3.1317060054279647E-11</v>
      </c>
      <c r="E57" s="86">
        <f t="shared" si="4"/>
        <v>0</v>
      </c>
      <c r="F57" s="86">
        <f t="shared" si="4"/>
        <v>0</v>
      </c>
      <c r="G57" s="86">
        <f t="shared" si="4"/>
        <v>0</v>
      </c>
      <c r="H57" s="86">
        <f t="shared" si="4"/>
        <v>0</v>
      </c>
      <c r="I57" s="86">
        <f t="shared" si="4"/>
        <v>0</v>
      </c>
      <c r="J57" s="86">
        <f t="shared" si="4"/>
        <v>0</v>
      </c>
      <c r="K57" s="86">
        <f t="shared" si="4"/>
        <v>0</v>
      </c>
      <c r="L57" s="86">
        <f t="shared" si="4"/>
        <v>0</v>
      </c>
      <c r="M57" s="86">
        <f t="shared" si="4"/>
        <v>0</v>
      </c>
      <c r="N57" s="86">
        <f t="shared" si="4"/>
        <v>0</v>
      </c>
      <c r="O57" s="87">
        <f t="shared" ref="O57:O68" si="5">SUM(B57:N57)</f>
        <v>3.1317060054279647E-11</v>
      </c>
    </row>
    <row r="58" spans="1:15">
      <c r="A58" s="31" t="s">
        <v>7</v>
      </c>
      <c r="B58" s="85">
        <f t="shared" ref="B58:N58" si="6">B42*B7</f>
        <v>0</v>
      </c>
      <c r="C58" s="85">
        <f t="shared" si="6"/>
        <v>0</v>
      </c>
      <c r="D58" s="85">
        <f t="shared" si="6"/>
        <v>0</v>
      </c>
      <c r="E58" s="85">
        <f t="shared" si="6"/>
        <v>0</v>
      </c>
      <c r="F58" s="85">
        <f t="shared" si="6"/>
        <v>2.0014212507816042E-11</v>
      </c>
      <c r="G58" s="86">
        <f t="shared" si="6"/>
        <v>0</v>
      </c>
      <c r="H58" s="86">
        <f t="shared" si="6"/>
        <v>0</v>
      </c>
      <c r="I58" s="86">
        <f t="shared" si="6"/>
        <v>0</v>
      </c>
      <c r="J58" s="86">
        <f t="shared" si="6"/>
        <v>0</v>
      </c>
      <c r="K58" s="86">
        <f t="shared" si="6"/>
        <v>0</v>
      </c>
      <c r="L58" s="85">
        <f t="shared" si="6"/>
        <v>9.2349461410961073E-12</v>
      </c>
      <c r="M58" s="86">
        <f t="shared" si="6"/>
        <v>0</v>
      </c>
      <c r="N58" s="86">
        <f t="shared" si="6"/>
        <v>0</v>
      </c>
      <c r="O58" s="87">
        <f t="shared" si="5"/>
        <v>2.9249158648912147E-11</v>
      </c>
    </row>
    <row r="59" spans="1:15">
      <c r="A59" s="31" t="s">
        <v>27</v>
      </c>
      <c r="B59" s="85">
        <f t="shared" ref="B59:N59" si="7">B43*B8</f>
        <v>1.0776379787663996E-12</v>
      </c>
      <c r="C59" s="85">
        <f t="shared" si="7"/>
        <v>0</v>
      </c>
      <c r="D59" s="85">
        <f t="shared" si="7"/>
        <v>0</v>
      </c>
      <c r="E59" s="85">
        <f t="shared" si="7"/>
        <v>0</v>
      </c>
      <c r="F59" s="85">
        <f t="shared" si="7"/>
        <v>0</v>
      </c>
      <c r="G59" s="86">
        <f t="shared" si="7"/>
        <v>0</v>
      </c>
      <c r="H59" s="86">
        <f t="shared" si="7"/>
        <v>0</v>
      </c>
      <c r="I59" s="86">
        <f t="shared" si="7"/>
        <v>0</v>
      </c>
      <c r="J59" s="86">
        <f t="shared" si="7"/>
        <v>0</v>
      </c>
      <c r="K59" s="86">
        <f t="shared" si="7"/>
        <v>0</v>
      </c>
      <c r="L59" s="86">
        <f t="shared" si="7"/>
        <v>0</v>
      </c>
      <c r="M59" s="86">
        <f t="shared" si="7"/>
        <v>7538.9999999999918</v>
      </c>
      <c r="N59" s="86">
        <f t="shared" si="7"/>
        <v>0</v>
      </c>
      <c r="O59" s="87">
        <f t="shared" si="5"/>
        <v>7538.9999999999927</v>
      </c>
    </row>
    <row r="60" spans="1:15">
      <c r="A60" s="31" t="s">
        <v>8</v>
      </c>
      <c r="B60" s="85">
        <f t="shared" ref="B60:N60" si="8">B44*B9</f>
        <v>0</v>
      </c>
      <c r="C60" s="85">
        <f t="shared" si="8"/>
        <v>8.8342666507331156E-12</v>
      </c>
      <c r="D60" s="85">
        <f t="shared" si="8"/>
        <v>0</v>
      </c>
      <c r="E60" s="85">
        <f t="shared" si="8"/>
        <v>0</v>
      </c>
      <c r="F60" s="85">
        <f t="shared" si="8"/>
        <v>0</v>
      </c>
      <c r="G60" s="86">
        <f t="shared" si="8"/>
        <v>0</v>
      </c>
      <c r="H60" s="86">
        <f t="shared" si="8"/>
        <v>0</v>
      </c>
      <c r="I60" s="86">
        <f t="shared" si="8"/>
        <v>0</v>
      </c>
      <c r="J60" s="86">
        <f t="shared" si="8"/>
        <v>0</v>
      </c>
      <c r="K60" s="86">
        <f t="shared" si="8"/>
        <v>0</v>
      </c>
      <c r="L60" s="86">
        <f t="shared" si="8"/>
        <v>0</v>
      </c>
      <c r="M60" s="86">
        <f t="shared" si="8"/>
        <v>0</v>
      </c>
      <c r="N60" s="86">
        <f t="shared" si="8"/>
        <v>0</v>
      </c>
      <c r="O60" s="87">
        <f t="shared" si="5"/>
        <v>8.8342666507331156E-12</v>
      </c>
    </row>
    <row r="61" spans="1:15">
      <c r="A61" s="31" t="s">
        <v>25</v>
      </c>
      <c r="B61" s="86">
        <f>B45*B10</f>
        <v>752.99999999999955</v>
      </c>
      <c r="C61" s="86">
        <f t="shared" ref="C61:N61" si="9">C45*C10</f>
        <v>0</v>
      </c>
      <c r="D61" s="86">
        <f t="shared" si="9"/>
        <v>0</v>
      </c>
      <c r="E61" s="85">
        <f t="shared" si="9"/>
        <v>1.3722356584315517E-12</v>
      </c>
      <c r="F61" s="85">
        <f t="shared" si="9"/>
        <v>0</v>
      </c>
      <c r="G61" s="86">
        <f t="shared" si="9"/>
        <v>0</v>
      </c>
      <c r="H61" s="85">
        <f t="shared" si="9"/>
        <v>2.4835133947379476E-12</v>
      </c>
      <c r="I61" s="86">
        <f t="shared" si="9"/>
        <v>0</v>
      </c>
      <c r="J61" s="86">
        <f t="shared" si="9"/>
        <v>0</v>
      </c>
      <c r="K61" s="86">
        <f t="shared" si="9"/>
        <v>0</v>
      </c>
      <c r="L61" s="86">
        <f t="shared" si="9"/>
        <v>0</v>
      </c>
      <c r="M61" s="86">
        <f t="shared" si="9"/>
        <v>0</v>
      </c>
      <c r="N61" s="85">
        <f t="shared" si="9"/>
        <v>0</v>
      </c>
      <c r="O61" s="87">
        <f t="shared" si="5"/>
        <v>753.00000000000341</v>
      </c>
    </row>
    <row r="62" spans="1:15">
      <c r="A62" s="31" t="s">
        <v>9</v>
      </c>
      <c r="B62" s="86">
        <f t="shared" ref="B62:N62" si="10">B46*B11</f>
        <v>0</v>
      </c>
      <c r="C62" s="86">
        <f t="shared" si="10"/>
        <v>0</v>
      </c>
      <c r="D62" s="86">
        <f t="shared" si="10"/>
        <v>0</v>
      </c>
      <c r="E62" s="86">
        <f t="shared" si="10"/>
        <v>0</v>
      </c>
      <c r="F62" s="86">
        <f t="shared" si="10"/>
        <v>0</v>
      </c>
      <c r="G62" s="86">
        <f t="shared" si="10"/>
        <v>4970.9999999999982</v>
      </c>
      <c r="H62" s="86">
        <f t="shared" si="10"/>
        <v>0</v>
      </c>
      <c r="I62" s="86">
        <f t="shared" si="10"/>
        <v>0</v>
      </c>
      <c r="J62" s="86">
        <f t="shared" si="10"/>
        <v>0</v>
      </c>
      <c r="K62" s="85">
        <f t="shared" si="10"/>
        <v>4.2352787960942888E-12</v>
      </c>
      <c r="L62" s="86">
        <f t="shared" si="10"/>
        <v>0</v>
      </c>
      <c r="M62" s="85">
        <f t="shared" si="10"/>
        <v>-3.6703973191454881E-12</v>
      </c>
      <c r="N62" s="85">
        <f t="shared" si="10"/>
        <v>0</v>
      </c>
      <c r="O62" s="87">
        <f t="shared" si="5"/>
        <v>4970.9999999999991</v>
      </c>
    </row>
    <row r="63" spans="1:15">
      <c r="A63" s="31" t="s">
        <v>10</v>
      </c>
      <c r="B63" s="86">
        <f t="shared" ref="B63:N63" si="11">B47*B12</f>
        <v>0</v>
      </c>
      <c r="C63" s="86">
        <f t="shared" si="11"/>
        <v>0</v>
      </c>
      <c r="D63" s="86">
        <f t="shared" si="11"/>
        <v>0</v>
      </c>
      <c r="E63" s="86">
        <f t="shared" si="11"/>
        <v>0</v>
      </c>
      <c r="F63" s="86">
        <f t="shared" si="11"/>
        <v>0</v>
      </c>
      <c r="G63" s="86">
        <f t="shared" si="11"/>
        <v>0</v>
      </c>
      <c r="H63" s="86">
        <f t="shared" si="11"/>
        <v>0</v>
      </c>
      <c r="I63" s="86">
        <f t="shared" si="11"/>
        <v>0</v>
      </c>
      <c r="J63" s="86">
        <f t="shared" si="11"/>
        <v>0</v>
      </c>
      <c r="K63" s="86">
        <f t="shared" si="11"/>
        <v>8684.9999999999964</v>
      </c>
      <c r="L63" s="86">
        <f t="shared" si="11"/>
        <v>0</v>
      </c>
      <c r="M63" s="85">
        <f t="shared" si="11"/>
        <v>0</v>
      </c>
      <c r="N63" s="85">
        <f t="shared" si="11"/>
        <v>4.6634918175252626E-12</v>
      </c>
      <c r="O63" s="87">
        <f t="shared" si="5"/>
        <v>8685.0000000000018</v>
      </c>
    </row>
    <row r="64" spans="1:15">
      <c r="A64" s="31" t="s">
        <v>11</v>
      </c>
      <c r="B64" s="86">
        <f t="shared" ref="B64:N64" si="12">B48*B13</f>
        <v>0</v>
      </c>
      <c r="C64" s="86">
        <f t="shared" si="12"/>
        <v>0</v>
      </c>
      <c r="D64" s="86">
        <f t="shared" si="12"/>
        <v>0</v>
      </c>
      <c r="E64" s="86">
        <f t="shared" si="12"/>
        <v>0</v>
      </c>
      <c r="F64" s="86">
        <f t="shared" si="12"/>
        <v>0</v>
      </c>
      <c r="G64" s="86">
        <f t="shared" si="12"/>
        <v>0</v>
      </c>
      <c r="H64" s="86">
        <f t="shared" si="12"/>
        <v>0</v>
      </c>
      <c r="I64" s="86">
        <f t="shared" si="12"/>
        <v>2156.9999999999995</v>
      </c>
      <c r="J64" s="86">
        <f t="shared" si="12"/>
        <v>0</v>
      </c>
      <c r="K64" s="86">
        <f t="shared" si="12"/>
        <v>0</v>
      </c>
      <c r="L64" s="86">
        <f t="shared" si="12"/>
        <v>0</v>
      </c>
      <c r="M64" s="85">
        <f t="shared" si="12"/>
        <v>-6.7612582089477341E-14</v>
      </c>
      <c r="N64" s="85">
        <f t="shared" si="12"/>
        <v>0</v>
      </c>
      <c r="O64" s="87">
        <f t="shared" si="5"/>
        <v>2156.9999999999995</v>
      </c>
    </row>
    <row r="65" spans="1:15">
      <c r="A65" s="31" t="s">
        <v>12</v>
      </c>
      <c r="B65" s="86">
        <f t="shared" ref="B65:N65" si="13">B49*B14</f>
        <v>0</v>
      </c>
      <c r="C65" s="86">
        <f t="shared" si="13"/>
        <v>0</v>
      </c>
      <c r="D65" s="86">
        <f t="shared" si="13"/>
        <v>0</v>
      </c>
      <c r="E65" s="86">
        <f t="shared" si="13"/>
        <v>0</v>
      </c>
      <c r="F65" s="86">
        <f t="shared" si="13"/>
        <v>0</v>
      </c>
      <c r="G65" s="86">
        <f t="shared" si="13"/>
        <v>0</v>
      </c>
      <c r="H65" s="86">
        <f t="shared" si="13"/>
        <v>5201.9999999999964</v>
      </c>
      <c r="I65" s="86">
        <f t="shared" si="13"/>
        <v>0</v>
      </c>
      <c r="J65" s="86">
        <f t="shared" si="13"/>
        <v>0</v>
      </c>
      <c r="K65" s="86">
        <f t="shared" si="13"/>
        <v>0</v>
      </c>
      <c r="L65" s="86">
        <f t="shared" si="13"/>
        <v>0</v>
      </c>
      <c r="M65" s="85">
        <f t="shared" si="13"/>
        <v>4.9465986884431713E-12</v>
      </c>
      <c r="N65" s="85">
        <f t="shared" si="13"/>
        <v>0</v>
      </c>
      <c r="O65" s="87">
        <f t="shared" si="5"/>
        <v>5202.0000000000009</v>
      </c>
    </row>
    <row r="66" spans="1:15">
      <c r="A66" s="31" t="s">
        <v>13</v>
      </c>
      <c r="B66" s="86">
        <f t="shared" ref="B66:N66" si="14">B50*B15</f>
        <v>0</v>
      </c>
      <c r="C66" s="86">
        <f t="shared" si="14"/>
        <v>0</v>
      </c>
      <c r="D66" s="86">
        <f t="shared" si="14"/>
        <v>0</v>
      </c>
      <c r="E66" s="86">
        <f t="shared" si="14"/>
        <v>0</v>
      </c>
      <c r="F66" s="86">
        <f t="shared" si="14"/>
        <v>0</v>
      </c>
      <c r="G66" s="86">
        <f t="shared" si="14"/>
        <v>0</v>
      </c>
      <c r="H66" s="86">
        <f t="shared" si="14"/>
        <v>0</v>
      </c>
      <c r="I66" s="86">
        <f t="shared" si="14"/>
        <v>0</v>
      </c>
      <c r="J66" s="86">
        <f t="shared" si="14"/>
        <v>0</v>
      </c>
      <c r="K66" s="86">
        <f t="shared" si="14"/>
        <v>0</v>
      </c>
      <c r="L66" s="86">
        <f t="shared" si="14"/>
        <v>0</v>
      </c>
      <c r="M66" s="85">
        <f t="shared" si="14"/>
        <v>0</v>
      </c>
      <c r="N66" s="85">
        <f t="shared" si="14"/>
        <v>7.3051564798255567E-12</v>
      </c>
      <c r="O66" s="87">
        <f t="shared" si="5"/>
        <v>7.3051564798255567E-12</v>
      </c>
    </row>
    <row r="67" spans="1:15">
      <c r="A67" s="31" t="s">
        <v>14</v>
      </c>
      <c r="B67" s="86">
        <f t="shared" ref="B67:N67" si="15">B51*B16</f>
        <v>0</v>
      </c>
      <c r="C67" s="86">
        <f t="shared" si="15"/>
        <v>0</v>
      </c>
      <c r="D67" s="86">
        <f t="shared" si="15"/>
        <v>0</v>
      </c>
      <c r="E67" s="86">
        <f t="shared" si="15"/>
        <v>0</v>
      </c>
      <c r="F67" s="86">
        <f t="shared" si="15"/>
        <v>0</v>
      </c>
      <c r="G67" s="86">
        <f t="shared" si="15"/>
        <v>0</v>
      </c>
      <c r="H67" s="85">
        <f t="shared" si="15"/>
        <v>3.6703973224017933E-13</v>
      </c>
      <c r="I67" s="86">
        <f t="shared" si="15"/>
        <v>0</v>
      </c>
      <c r="J67" s="86">
        <f t="shared" si="15"/>
        <v>2435.9999999999995</v>
      </c>
      <c r="K67" s="86">
        <f t="shared" si="15"/>
        <v>0</v>
      </c>
      <c r="L67" s="86">
        <f t="shared" si="15"/>
        <v>0</v>
      </c>
      <c r="M67" s="85">
        <f t="shared" si="15"/>
        <v>0</v>
      </c>
      <c r="N67" s="85">
        <f t="shared" si="15"/>
        <v>0</v>
      </c>
      <c r="O67" s="87">
        <f t="shared" si="5"/>
        <v>2436</v>
      </c>
    </row>
    <row r="68" spans="1:15">
      <c r="A68" s="31" t="s">
        <v>15</v>
      </c>
      <c r="B68" s="86">
        <f t="shared" ref="B68:N68" si="16">B52*B17</f>
        <v>0</v>
      </c>
      <c r="C68" s="86">
        <f t="shared" si="16"/>
        <v>0</v>
      </c>
      <c r="D68" s="86">
        <f t="shared" si="16"/>
        <v>0</v>
      </c>
      <c r="E68" s="86">
        <f t="shared" si="16"/>
        <v>0</v>
      </c>
      <c r="F68" s="86">
        <f t="shared" si="16"/>
        <v>0</v>
      </c>
      <c r="G68" s="86">
        <f t="shared" si="16"/>
        <v>0</v>
      </c>
      <c r="H68" s="86">
        <f t="shared" si="16"/>
        <v>0</v>
      </c>
      <c r="I68" s="85">
        <f t="shared" si="16"/>
        <v>2.6325886766149084E-12</v>
      </c>
      <c r="J68" s="86">
        <f t="shared" si="16"/>
        <v>0</v>
      </c>
      <c r="K68" s="86">
        <f t="shared" si="16"/>
        <v>0</v>
      </c>
      <c r="L68" s="86">
        <f t="shared" si="16"/>
        <v>0</v>
      </c>
      <c r="M68" s="85">
        <f t="shared" si="16"/>
        <v>1.2984280317769125E-11</v>
      </c>
      <c r="N68" s="85">
        <f t="shared" si="16"/>
        <v>0</v>
      </c>
      <c r="O68" s="87">
        <f t="shared" si="5"/>
        <v>1.5616868994384034E-11</v>
      </c>
    </row>
    <row r="69" spans="1:15">
      <c r="A69" s="54" t="s">
        <v>50</v>
      </c>
      <c r="B69" s="88">
        <f>SUM(B56:B68)</f>
        <v>753.00000000000057</v>
      </c>
      <c r="C69" s="88">
        <f t="shared" ref="C69:N69" si="17">SUM(C56:C68)</f>
        <v>8.8342666507331156E-12</v>
      </c>
      <c r="D69" s="88">
        <f t="shared" si="17"/>
        <v>3.1317060054279647E-11</v>
      </c>
      <c r="E69" s="88">
        <f t="shared" si="17"/>
        <v>2157</v>
      </c>
      <c r="F69" s="88">
        <f t="shared" si="17"/>
        <v>2.0014212507816042E-11</v>
      </c>
      <c r="G69" s="88">
        <f t="shared" si="17"/>
        <v>4970.9999999999991</v>
      </c>
      <c r="H69" s="88">
        <f t="shared" si="17"/>
        <v>5201.9999999999991</v>
      </c>
      <c r="I69" s="88">
        <f t="shared" si="17"/>
        <v>2157.0000000000023</v>
      </c>
      <c r="J69" s="88">
        <f t="shared" si="17"/>
        <v>2435.9999999999995</v>
      </c>
      <c r="K69" s="88">
        <f t="shared" si="17"/>
        <v>8685</v>
      </c>
      <c r="L69" s="88">
        <f t="shared" si="17"/>
        <v>9.2349461410961073E-12</v>
      </c>
      <c r="M69" s="88">
        <f t="shared" si="17"/>
        <v>7539.0000000000055</v>
      </c>
      <c r="N69" s="88">
        <f t="shared" si="17"/>
        <v>1.1968648297350819E-11</v>
      </c>
      <c r="O69" s="89">
        <f>SUM(B69:N69)</f>
        <v>33900.000000000087</v>
      </c>
    </row>
    <row r="70" spans="1:15">
      <c r="O70" s="49"/>
    </row>
  </sheetData>
  <mergeCells count="1">
    <mergeCell ref="W1:AC1"/>
  </mergeCells>
  <printOptions headings="1" gridLines="1"/>
  <pageMargins left="0.75" right="0.75" top="1" bottom="1" header="0.5" footer="0.5"/>
  <pageSetup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Revenue</vt:lpstr>
      <vt:lpstr>Fixed Costs</vt:lpstr>
      <vt:lpstr>Variable Costs</vt:lpstr>
      <vt:lpstr>Tour Travel Schedule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Caitlin</dc:creator>
  <cp:lastModifiedBy>Janet</cp:lastModifiedBy>
  <dcterms:created xsi:type="dcterms:W3CDTF">2010-04-25T00:18:27Z</dcterms:created>
  <dcterms:modified xsi:type="dcterms:W3CDTF">2010-05-09T16:53:26Z</dcterms:modified>
</cp:coreProperties>
</file>